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min\Desktop\PLAN 2025\"/>
    </mc:Choice>
  </mc:AlternateContent>
  <bookViews>
    <workbookView xWindow="0" yWindow="0" windowWidth="28800" windowHeight="12330" firstSheet="4" activeTab="10"/>
  </bookViews>
  <sheets>
    <sheet name="SAŽETAK" sheetId="8" r:id="rId1"/>
    <sheet name="List2" sheetId="11" r:id="rId2"/>
    <sheet name=" Račun prihoda i rashoda" sheetId="3" r:id="rId3"/>
    <sheet name="PRIHODI I RASHODI PO IZVORIMA" sheetId="2" r:id="rId4"/>
    <sheet name="Rashodi prema funkcijskoj kl" sheetId="5" r:id="rId5"/>
    <sheet name="List3" sheetId="12" r:id="rId6"/>
    <sheet name="List4" sheetId="13" r:id="rId7"/>
    <sheet name="Račun financiranja" sheetId="6" r:id="rId8"/>
    <sheet name="Račun financiranja po izvorima" sheetId="9" r:id="rId9"/>
    <sheet name="List1" sheetId="10" r:id="rId10"/>
    <sheet name="POSEBNI DIO" sheetId="7" r:id="rId11"/>
  </sheets>
  <definedNames>
    <definedName name="_xlnm.Print_Area" localSheetId="2">' Račun prihoda i rashoda'!$A$1:$I$37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7" l="1"/>
  <c r="I57" i="7"/>
  <c r="H57" i="7"/>
  <c r="H56" i="7" s="1"/>
  <c r="G57" i="7"/>
  <c r="G56" i="7" s="1"/>
  <c r="F57" i="7"/>
  <c r="E57" i="7"/>
  <c r="E56" i="7" s="1"/>
  <c r="F66" i="7"/>
  <c r="F65" i="7"/>
  <c r="F56" i="7"/>
  <c r="F55" i="7" s="1"/>
  <c r="I56" i="7"/>
  <c r="E72" i="7" l="1"/>
  <c r="E71" i="7" s="1"/>
  <c r="I29" i="7" l="1"/>
  <c r="H29" i="7"/>
  <c r="G29" i="7"/>
  <c r="F29" i="7"/>
  <c r="E29" i="7"/>
  <c r="H65" i="7" l="1"/>
  <c r="G66" i="7"/>
  <c r="G65" i="7" s="1"/>
  <c r="E66" i="7"/>
  <c r="E65" i="7" s="1"/>
  <c r="I65" i="7"/>
  <c r="I60" i="7" l="1"/>
  <c r="G60" i="7"/>
  <c r="G54" i="7" s="1"/>
  <c r="F61" i="7"/>
  <c r="E61" i="7"/>
  <c r="E60" i="7" s="1"/>
  <c r="E55" i="7" s="1"/>
  <c r="E54" i="7" s="1"/>
  <c r="F60" i="7"/>
  <c r="I55" i="7" l="1"/>
  <c r="I54" i="7" s="1"/>
  <c r="F54" i="7"/>
  <c r="F7" i="7" s="1"/>
  <c r="H60" i="7"/>
  <c r="H47" i="7"/>
  <c r="H55" i="7" l="1"/>
  <c r="H54" i="7" s="1"/>
  <c r="I38" i="7"/>
  <c r="H38" i="7"/>
  <c r="I39" i="7" l="1"/>
  <c r="H39" i="7"/>
  <c r="F39" i="7"/>
  <c r="E39" i="7"/>
  <c r="H34" i="8"/>
  <c r="G34" i="8"/>
  <c r="F25" i="7"/>
  <c r="G25" i="7"/>
  <c r="H25" i="7"/>
  <c r="I25" i="7"/>
  <c r="E25" i="7"/>
  <c r="G39" i="7" l="1"/>
  <c r="F44" i="7"/>
  <c r="F43" i="7" s="1"/>
  <c r="C46" i="2" s="1"/>
  <c r="G44" i="7"/>
  <c r="G43" i="7" s="1"/>
  <c r="H44" i="7"/>
  <c r="H43" i="7" s="1"/>
  <c r="I44" i="7"/>
  <c r="I43" i="7" s="1"/>
  <c r="E44" i="7"/>
  <c r="E43" i="7" s="1"/>
  <c r="B46" i="2" s="1"/>
  <c r="I40" i="7"/>
  <c r="H40" i="7"/>
  <c r="F40" i="7"/>
  <c r="E40" i="7"/>
  <c r="G40" i="7"/>
  <c r="E34" i="7"/>
  <c r="E33" i="7" s="1"/>
  <c r="F34" i="7"/>
  <c r="F33" i="7" s="1"/>
  <c r="G34" i="7"/>
  <c r="G33" i="7" s="1"/>
  <c r="H34" i="7"/>
  <c r="H33" i="7" s="1"/>
  <c r="I34" i="7"/>
  <c r="I33" i="7" s="1"/>
  <c r="E47" i="7"/>
  <c r="E46" i="7" s="1"/>
  <c r="F47" i="7"/>
  <c r="F46" i="7" s="1"/>
  <c r="G47" i="7"/>
  <c r="G46" i="7" s="1"/>
  <c r="H46" i="7"/>
  <c r="I47" i="7"/>
  <c r="I46" i="7" s="1"/>
  <c r="B20" i="2" l="1"/>
  <c r="C20" i="2"/>
  <c r="F37" i="7"/>
  <c r="G37" i="7"/>
  <c r="H37" i="7"/>
  <c r="I37" i="7"/>
  <c r="E37" i="7"/>
  <c r="G35" i="3" l="1"/>
  <c r="E37" i="3"/>
  <c r="F34" i="3"/>
  <c r="F30" i="3" s="1"/>
  <c r="G34" i="3"/>
  <c r="G30" i="3" s="1"/>
  <c r="H34" i="3"/>
  <c r="I34" i="3"/>
  <c r="E34" i="3"/>
  <c r="D47" i="2"/>
  <c r="E47" i="2"/>
  <c r="F47" i="2"/>
  <c r="B47" i="2"/>
  <c r="D30" i="2"/>
  <c r="E30" i="2"/>
  <c r="F30" i="2"/>
  <c r="E18" i="7"/>
  <c r="F49" i="2"/>
  <c r="F48" i="2" s="1"/>
  <c r="D48" i="2"/>
  <c r="B49" i="2"/>
  <c r="B48" i="2" s="1"/>
  <c r="E49" i="2"/>
  <c r="E48" i="2" s="1"/>
  <c r="G29" i="3" l="1"/>
  <c r="I30" i="3"/>
  <c r="H30" i="3"/>
  <c r="E30" i="3"/>
  <c r="D21" i="2"/>
  <c r="F22" i="2"/>
  <c r="F21" i="2" s="1"/>
  <c r="E22" i="2"/>
  <c r="E21" i="2" s="1"/>
  <c r="C22" i="2"/>
  <c r="C21" i="2" s="1"/>
  <c r="C49" i="2"/>
  <c r="C48" i="2" s="1"/>
  <c r="B22" i="2"/>
  <c r="B21" i="2" s="1"/>
  <c r="I17" i="3" l="1"/>
  <c r="F17" i="3"/>
  <c r="H17" i="3"/>
  <c r="E17" i="3"/>
  <c r="F35" i="3" l="1"/>
  <c r="H35" i="3"/>
  <c r="I35" i="3"/>
  <c r="E35" i="3"/>
  <c r="F16" i="3"/>
  <c r="G10" i="8" s="1"/>
  <c r="H10" i="8"/>
  <c r="H16" i="3"/>
  <c r="I10" i="8" s="1"/>
  <c r="I16" i="3"/>
  <c r="J10" i="8" s="1"/>
  <c r="E16" i="3"/>
  <c r="F10" i="8" l="1"/>
  <c r="E17" i="7" l="1"/>
  <c r="E11" i="7"/>
  <c r="E10" i="7" s="1"/>
  <c r="E9" i="7" l="1"/>
  <c r="E8" i="7" s="1"/>
  <c r="B17" i="2"/>
  <c r="B43" i="2"/>
  <c r="F29" i="2"/>
  <c r="F27" i="2" s="1"/>
  <c r="F40" i="2"/>
  <c r="D27" i="2"/>
  <c r="E40" i="2"/>
  <c r="E29" i="2"/>
  <c r="E27" i="2" s="1"/>
  <c r="C27" i="2"/>
  <c r="H24" i="3" l="1"/>
  <c r="I24" i="3"/>
  <c r="F23" i="3"/>
  <c r="F22" i="3" s="1"/>
  <c r="B38" i="2"/>
  <c r="C43" i="2"/>
  <c r="G18" i="7"/>
  <c r="H18" i="7"/>
  <c r="I18" i="7"/>
  <c r="F18" i="7"/>
  <c r="I52" i="7"/>
  <c r="I51" i="7" s="1"/>
  <c r="I50" i="7" s="1"/>
  <c r="I49" i="7" s="1"/>
  <c r="H52" i="7"/>
  <c r="H51" i="7" s="1"/>
  <c r="H50" i="7" s="1"/>
  <c r="H49" i="7" s="1"/>
  <c r="G51" i="7"/>
  <c r="G50" i="7" s="1"/>
  <c r="E52" i="7"/>
  <c r="E51" i="7" s="1"/>
  <c r="F51" i="7"/>
  <c r="F50" i="7" s="1"/>
  <c r="F49" i="7" s="1"/>
  <c r="C16" i="9"/>
  <c r="D16" i="9"/>
  <c r="E16" i="9"/>
  <c r="F16" i="9"/>
  <c r="C14" i="9"/>
  <c r="C13" i="9" s="1"/>
  <c r="D14" i="9"/>
  <c r="D13" i="9" s="1"/>
  <c r="E14" i="9"/>
  <c r="E13" i="9" s="1"/>
  <c r="F14" i="9"/>
  <c r="F13" i="9" s="1"/>
  <c r="B16" i="9"/>
  <c r="B14" i="9"/>
  <c r="B13" i="9" s="1"/>
  <c r="B8" i="9"/>
  <c r="F9" i="9"/>
  <c r="F8" i="9" s="1"/>
  <c r="E9" i="9"/>
  <c r="E8" i="9" s="1"/>
  <c r="D9" i="9"/>
  <c r="D8" i="9" s="1"/>
  <c r="C9" i="9"/>
  <c r="C8" i="9" s="1"/>
  <c r="B9" i="9"/>
  <c r="B41" i="2"/>
  <c r="B15" i="2"/>
  <c r="B13" i="2"/>
  <c r="E23" i="3"/>
  <c r="E22" i="3" s="1"/>
  <c r="J21" i="8"/>
  <c r="I21" i="8"/>
  <c r="H21" i="8"/>
  <c r="G21" i="8"/>
  <c r="F21" i="8"/>
  <c r="J11" i="8"/>
  <c r="I11" i="8"/>
  <c r="H11" i="8"/>
  <c r="G11" i="8"/>
  <c r="F11" i="8"/>
  <c r="G49" i="7" l="1"/>
  <c r="E11" i="3"/>
  <c r="B36" i="2"/>
  <c r="B35" i="2" s="1"/>
  <c r="E50" i="7"/>
  <c r="E29" i="3"/>
  <c r="C17" i="2" l="1"/>
  <c r="B11" i="2"/>
  <c r="B10" i="2" s="1"/>
  <c r="F8" i="8"/>
  <c r="F14" i="8" s="1"/>
  <c r="F22" i="8" s="1"/>
  <c r="E10" i="3"/>
  <c r="E49" i="7"/>
  <c r="G11" i="7"/>
  <c r="H11" i="7"/>
  <c r="I11" i="7"/>
  <c r="B10" i="5" l="1"/>
  <c r="I29" i="3"/>
  <c r="H29" i="3"/>
  <c r="D15" i="2" l="1"/>
  <c r="C15" i="2" l="1"/>
  <c r="C41" i="2"/>
  <c r="F17" i="7"/>
  <c r="F11" i="7"/>
  <c r="F10" i="7" s="1"/>
  <c r="F9" i="7" l="1"/>
  <c r="F8" i="7" s="1"/>
  <c r="C38" i="2"/>
  <c r="C36" i="2"/>
  <c r="F29" i="3"/>
  <c r="C35" i="2" l="1"/>
  <c r="C13" i="2"/>
  <c r="E15" i="2"/>
  <c r="E41" i="2"/>
  <c r="F43" i="2"/>
  <c r="F15" i="2"/>
  <c r="F41" i="2"/>
  <c r="E43" i="2"/>
  <c r="C11" i="2"/>
  <c r="D41" i="2"/>
  <c r="F11" i="3" l="1"/>
  <c r="G8" i="8" s="1"/>
  <c r="G14" i="8" s="1"/>
  <c r="G22" i="8" s="1"/>
  <c r="C10" i="5"/>
  <c r="C10" i="2"/>
  <c r="E17" i="2"/>
  <c r="F17" i="2"/>
  <c r="I10" i="7"/>
  <c r="F10" i="3" l="1"/>
  <c r="F11" i="2"/>
  <c r="I9" i="7"/>
  <c r="I8" i="7" s="1"/>
  <c r="I7" i="7" s="1"/>
  <c r="G29" i="8"/>
  <c r="F36" i="2"/>
  <c r="G10" i="7"/>
  <c r="H10" i="7"/>
  <c r="I17" i="7"/>
  <c r="H17" i="7"/>
  <c r="H9" i="7" l="1"/>
  <c r="H8" i="7" s="1"/>
  <c r="H7" i="7" s="1"/>
  <c r="G9" i="7"/>
  <c r="G8" i="7" s="1"/>
  <c r="G7" i="7" s="1"/>
  <c r="E36" i="2"/>
  <c r="E13" i="2"/>
  <c r="E38" i="2"/>
  <c r="F38" i="2"/>
  <c r="F35" i="2" s="1"/>
  <c r="D36" i="2"/>
  <c r="F10" i="5"/>
  <c r="G17" i="7"/>
  <c r="I23" i="3"/>
  <c r="I22" i="3" s="1"/>
  <c r="H23" i="3"/>
  <c r="H22" i="3" s="1"/>
  <c r="G23" i="3"/>
  <c r="G22" i="3" s="1"/>
  <c r="E11" i="2" l="1"/>
  <c r="E10" i="2" s="1"/>
  <c r="E35" i="2"/>
  <c r="H11" i="3"/>
  <c r="H10" i="3" s="1"/>
  <c r="D38" i="2"/>
  <c r="D43" i="2"/>
  <c r="F13" i="2"/>
  <c r="D11" i="2"/>
  <c r="D10" i="5"/>
  <c r="E10" i="5" l="1"/>
  <c r="F10" i="2"/>
  <c r="I11" i="3"/>
  <c r="I10" i="3" s="1"/>
  <c r="D35" i="2"/>
  <c r="I8" i="8"/>
  <c r="I14" i="8" s="1"/>
  <c r="I22" i="8" s="1"/>
  <c r="I28" i="8" s="1"/>
  <c r="I29" i="8" s="1"/>
  <c r="D13" i="2"/>
  <c r="J8" i="8" l="1"/>
  <c r="J14" i="8" s="1"/>
  <c r="J22" i="8" s="1"/>
  <c r="J28" i="8" s="1"/>
  <c r="J29" i="8" s="1"/>
  <c r="D17" i="2"/>
  <c r="D10" i="2" s="1"/>
  <c r="G11" i="3" l="1"/>
  <c r="G10" i="3" s="1"/>
  <c r="H8" i="8" l="1"/>
  <c r="H14" i="8" s="1"/>
  <c r="H22" i="8" s="1"/>
  <c r="H29" i="8" l="1"/>
  <c r="I34" i="8"/>
  <c r="J34" i="8" s="1"/>
  <c r="J37" i="8" s="1"/>
</calcChain>
</file>

<file path=xl/sharedStrings.xml><?xml version="1.0" encoding="utf-8"?>
<sst xmlns="http://schemas.openxmlformats.org/spreadsheetml/2006/main" count="300" uniqueCount="140">
  <si>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</si>
  <si>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</si>
  <si>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</si>
  <si>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</si>
  <si>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</si>
  <si>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</si>
  <si>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</si>
  <si>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</si>
  <si>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</si>
  <si>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</si>
  <si>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</si>
  <si>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</si>
  <si>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</si>
  <si>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</si>
  <si>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</si>
  <si>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</si>
  <si>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</si>
  <si>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</si>
  <si>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</si>
  <si>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</si>
  <si>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</si>
  <si>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</si>
  <si>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</si>
  <si>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</si>
  <si>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</si>
  <si>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</si>
  <si>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</si>
  <si>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</si>
  <si>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</si>
  <si>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</si>
  <si>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</si>
  <si>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</si>
  <si>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</si>
  <si>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</si>
  <si>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</si>
  <si>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</si>
  <si>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</si>
  <si>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</si>
  <si>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</si>
  <si>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</si>
  <si>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Naziv</t>
  </si>
  <si>
    <t>Prihodi od upravnih i administrativnih pristojbi, pristojbi po posebnim propisima i naknada</t>
  </si>
  <si>
    <t>Prihodi od prodaje robe te pruženih usluga, prihod od donacija</t>
  </si>
  <si>
    <t>Ukupni prihodi</t>
  </si>
  <si>
    <t>Vlastiti izvori</t>
  </si>
  <si>
    <t>Višak prihoda poslovanja</t>
  </si>
  <si>
    <t>Financijski rashodi</t>
  </si>
  <si>
    <t>Naknade građanima i kućanstvima na temelju osiguranja i druge naknade</t>
  </si>
  <si>
    <t>Prihodi za posebne namjene - višak</t>
  </si>
  <si>
    <t>082 Službe kulture</t>
  </si>
  <si>
    <t>UPRAVNA I KAZALIŠNA VIJEĆA</t>
  </si>
  <si>
    <t>EUR</t>
  </si>
  <si>
    <t>PRIHODI POSLOVANJA PREMA IZVORIMA FINANCIRANJA</t>
  </si>
  <si>
    <t>Brojčana oznaka i naziv</t>
  </si>
  <si>
    <t>1 Opći prihodi i primici</t>
  </si>
  <si>
    <t>4 Prihodi za posebne namjene</t>
  </si>
  <si>
    <t>5 Pomoći</t>
  </si>
  <si>
    <t>RASHODI POSLOVANJA PREMA IZVORIMA FINANCIRANJA</t>
  </si>
  <si>
    <t>3 Vlastiti prihodi</t>
  </si>
  <si>
    <t>531 Pomoći iz državnog proračuna</t>
  </si>
  <si>
    <t xml:space="preserve"> 311 Vlastiti prihodi</t>
  </si>
  <si>
    <t>431Ostali prihodi za posebne namjene</t>
  </si>
  <si>
    <t xml:space="preserve">  111 Opći prihodi i primici</t>
  </si>
  <si>
    <t xml:space="preserve">  431 Ostali prihodi za posebne namjene</t>
  </si>
  <si>
    <t xml:space="preserve">Rashodi za dodatna ulaganjana nefinancijskoj imovini </t>
  </si>
  <si>
    <t>3+4</t>
  </si>
  <si>
    <t>541 Pomoći iz županijskog proračuna</t>
  </si>
  <si>
    <t>MUZEJSKO GALERIJSKA I LIKOVNA DJELATNOST</t>
  </si>
  <si>
    <t>DJELATNOST GRADSKIH MUZEJA I GALERIJE UMJETNINA</t>
  </si>
  <si>
    <t>STRUČNA TIJELA I VIJEĆA</t>
  </si>
  <si>
    <t>Izvršenje 2023.</t>
  </si>
  <si>
    <t>Plan 2024.</t>
  </si>
  <si>
    <t>Proračun za 2025.</t>
  </si>
  <si>
    <t>Projekcija proračuna
za 2026.</t>
  </si>
  <si>
    <t>Projekcija proračuna
za 2027.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</si>
  <si>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</si>
  <si>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</si>
  <si>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</si>
  <si>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</si>
  <si>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</si>
  <si>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</si>
  <si>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</si>
  <si>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</si>
  <si>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</si>
  <si>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</si>
  <si>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</si>
  <si>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</si>
  <si>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B. RAČUN FINANCIRANJA PREMA IZVORIMA FINANCIRANJA</t>
  </si>
  <si>
    <t>PRIMICI UKUPNO</t>
  </si>
  <si>
    <t>8 Namjenski primici od zaduživanja</t>
  </si>
  <si>
    <t xml:space="preserve">   81 Namjenski primici od zaduživanja</t>
  </si>
  <si>
    <t>…</t>
  </si>
  <si>
    <t>IZDACI UKUPNO</t>
  </si>
  <si>
    <t xml:space="preserve">  11 Opći prihodi i primici</t>
  </si>
  <si>
    <t xml:space="preserve">  31 Vlastiti prihodi</t>
  </si>
  <si>
    <t>PROGRAM S05 3501</t>
  </si>
  <si>
    <t>Aktivnost  S05 3501A350101</t>
  </si>
  <si>
    <t>Aktivnost S05 3505A350501</t>
  </si>
  <si>
    <t>PROGRAM S05 3505</t>
  </si>
  <si>
    <t>9 Rezultat</t>
  </si>
  <si>
    <t xml:space="preserve"> 531 Pomoći iz državnog proračuna</t>
  </si>
  <si>
    <t>PRENESENI VIŠAK PRIHODA KORIŠTEN ZA POKRIĆE RASHODA PO IZVORIMA</t>
  </si>
  <si>
    <t>PRIHODI POSLOVANJA PREMA EKONOMOSKOJ KLASIFIKACIJI</t>
  </si>
  <si>
    <t>RASHODI POSLOVANJA PREMA EKONOMOSKOJ KLASIFIKACIJI</t>
  </si>
  <si>
    <t>VIŠAK/MANJAK PRIHODA</t>
  </si>
  <si>
    <t>Izvor financiranja 531</t>
  </si>
  <si>
    <t>Izvor financiranja 541</t>
  </si>
  <si>
    <t>Izvor financiranja 431</t>
  </si>
  <si>
    <t>Izvor financiranja 111</t>
  </si>
  <si>
    <t>Pomoći iz državnog proračuna</t>
  </si>
  <si>
    <t>Pomoći iz županijskog proračuna</t>
  </si>
  <si>
    <t>Izvor financiranja 311</t>
  </si>
  <si>
    <t>Izvor financiranja 941</t>
  </si>
  <si>
    <t>941 Rezultat višak prihoda za posebne namjene</t>
  </si>
  <si>
    <t>Izvor financiranja 711</t>
  </si>
  <si>
    <t>Prihodi od prodaje nefinacijske imovine</t>
  </si>
  <si>
    <t>711 Prihodi od prodaje nefinancijske imovine</t>
  </si>
  <si>
    <t>7 Prihodi od prodaje nefinancijske imovine i osiguranja</t>
  </si>
  <si>
    <t>951 Rezultat višak prihoda pomoći Iz državnog proračuna</t>
  </si>
  <si>
    <t>Izvor financiranja 551</t>
  </si>
  <si>
    <t>Pomoći iz drugih proračuna</t>
  </si>
  <si>
    <t>551 Pomoći iz drugih proračuna (TZ i Općina muć)</t>
  </si>
  <si>
    <t>551 Pomoći iz drugih proračuna</t>
  </si>
  <si>
    <t>911 Rezultat manjak općih prihoda i primitaka</t>
  </si>
  <si>
    <t>42/41</t>
  </si>
  <si>
    <t>ULAGANJA U OPREMU I OTKUPI</t>
  </si>
  <si>
    <t>PROGRAM S06 3601</t>
  </si>
  <si>
    <t>Kapitalni projekt                S06 3600K360101</t>
  </si>
  <si>
    <t>Izvor financiranja</t>
  </si>
  <si>
    <t>Pomoći</t>
  </si>
  <si>
    <t>Rashodi za proizvedenu imovinu</t>
  </si>
  <si>
    <t>VIŠAK PRIHODA NAD RASHODIMA</t>
  </si>
  <si>
    <t>PRIJEDLOG FINANCIJSKOG PLANA GALERIJE UMJETNINA ZA 2025. SA PROJEKCIJAMA ZA 2026. I 2027.G.</t>
  </si>
  <si>
    <t>PRIJEDLOG FINANCIJSKOG PLANA GALERIJE UMJETNINA ZA 2025.G. SA PROJEKCIJAMA ZA 2026. I 2027.G.</t>
  </si>
  <si>
    <t>PRIJEDLOG FINANCIJSKOG PLANA GALERIJE  UMJETNINA ZA 2025.G. SA PROJEKCIJAMA ZA 2026. I 2027.G.</t>
  </si>
  <si>
    <t>RKP 29654</t>
  </si>
  <si>
    <t>GALERIJA UMJETNINA,SPLIT</t>
  </si>
  <si>
    <t>OTKUPI I OPREMA</t>
  </si>
  <si>
    <t>Izvor financijanja -93 ,94</t>
  </si>
  <si>
    <t>Višak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</si>
</sst>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2" borderId="0" xfId="0" applyFill="1"/>
    <xf numFmtId="3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0" fillId="0" borderId="0" xfId="0" applyNumberFormat="1"/>
    <xf numFmtId="0" fontId="7" fillId="5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0" borderId="3" xfId="0" applyNumberFormat="1" applyFont="1" applyFill="1" applyBorder="1" applyAlignment="1">
      <alignment horizontal="right"/>
    </xf>
    <xf numFmtId="0" fontId="8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 applyProtection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0" fontId="0" fillId="0" borderId="0" xfId="0" applyBorder="1"/>
    <xf numFmtId="0" fontId="28" fillId="0" borderId="0" xfId="0" applyFont="1" applyBorder="1" applyAlignment="1">
      <alignment wrapText="1"/>
    </xf>
    <xf numFmtId="0" fontId="29" fillId="0" borderId="0" xfId="0" applyFont="1" applyBorder="1"/>
    <xf numFmtId="0" fontId="28" fillId="0" borderId="0" xfId="0" applyFont="1" applyBorder="1" applyAlignment="1">
      <alignment horizontal="right" wrapText="1"/>
    </xf>
    <xf numFmtId="0" fontId="26" fillId="4" borderId="6" xfId="0" applyFont="1" applyFill="1" applyBorder="1" applyAlignment="1">
      <alignment horizontal="left" wrapText="1"/>
    </xf>
    <xf numFmtId="0" fontId="28" fillId="4" borderId="3" xfId="0" applyFont="1" applyFill="1" applyBorder="1" applyAlignment="1">
      <alignment wrapText="1"/>
    </xf>
    <xf numFmtId="0" fontId="30" fillId="0" borderId="3" xfId="0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 wrapText="1"/>
    </xf>
    <xf numFmtId="0" fontId="8" fillId="0" borderId="3" xfId="0" quotePrefix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10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wrapText="1"/>
    </xf>
    <xf numFmtId="0" fontId="27" fillId="0" borderId="3" xfId="0" applyFont="1" applyBorder="1" applyAlignment="1">
      <alignment wrapText="1"/>
    </xf>
    <xf numFmtId="4" fontId="5" fillId="0" borderId="3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8" fillId="2" borderId="3" xfId="0" quotePrefix="1" applyNumberFormat="1" applyFont="1" applyFill="1" applyBorder="1" applyAlignment="1">
      <alignment horizontal="right" wrapText="1"/>
    </xf>
    <xf numFmtId="4" fontId="10" fillId="2" borderId="3" xfId="0" quotePrefix="1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4" fontId="0" fillId="0" borderId="3" xfId="0" applyNumberFormat="1" applyFont="1" applyFill="1" applyBorder="1" applyAlignment="1">
      <alignment horizontal="right" wrapText="1"/>
    </xf>
    <xf numFmtId="4" fontId="10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17" fillId="7" borderId="3" xfId="0" quotePrefix="1" applyFont="1" applyFill="1" applyBorder="1" applyAlignment="1">
      <alignment horizontal="left" vertical="center" wrapText="1"/>
    </xf>
    <xf numFmtId="4" fontId="10" fillId="7" borderId="3" xfId="0" quotePrefix="1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left" vertical="center" wrapText="1" indent="1"/>
    </xf>
    <xf numFmtId="0" fontId="3" fillId="7" borderId="2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wrapText="1" indent="1"/>
    </xf>
    <xf numFmtId="0" fontId="8" fillId="7" borderId="3" xfId="0" applyFont="1" applyFill="1" applyBorder="1" applyAlignment="1">
      <alignment vertical="center" wrapText="1"/>
    </xf>
    <xf numFmtId="4" fontId="8" fillId="7" borderId="3" xfId="0" applyNumberFormat="1" applyFont="1" applyFill="1" applyBorder="1" applyAlignment="1">
      <alignment horizontal="right" wrapText="1"/>
    </xf>
    <xf numFmtId="4" fontId="3" fillId="7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 wrapText="1"/>
    </xf>
    <xf numFmtId="0" fontId="0" fillId="7" borderId="3" xfId="0" applyFill="1" applyBorder="1" applyAlignment="1">
      <alignment wrapText="1"/>
    </xf>
    <xf numFmtId="4" fontId="0" fillId="7" borderId="3" xfId="0" applyNumberFormat="1" applyFont="1" applyFill="1" applyBorder="1" applyAlignment="1">
      <alignment horizontal="right" wrapText="1"/>
    </xf>
    <xf numFmtId="4" fontId="6" fillId="7" borderId="4" xfId="0" applyNumberFormat="1" applyFont="1" applyFill="1" applyBorder="1" applyAlignment="1">
      <alignment horizontal="right" wrapText="1"/>
    </xf>
    <xf numFmtId="0" fontId="3" fillId="7" borderId="4" xfId="0" applyFont="1" applyFill="1" applyBorder="1" applyAlignment="1">
      <alignment horizontal="left" vertical="center" wrapText="1"/>
    </xf>
    <xf numFmtId="4" fontId="3" fillId="7" borderId="4" xfId="0" applyNumberFormat="1" applyFont="1" applyFill="1" applyBorder="1" applyAlignment="1">
      <alignment horizontal="right" wrapText="1"/>
    </xf>
    <xf numFmtId="4" fontId="0" fillId="0" borderId="0" xfId="0" applyNumberFormat="1"/>
    <xf numFmtId="4" fontId="10" fillId="2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wrapText="1"/>
    </xf>
    <xf numFmtId="4" fontId="28" fillId="0" borderId="3" xfId="0" applyNumberFormat="1" applyFont="1" applyBorder="1" applyAlignment="1">
      <alignment horizontal="right" wrapText="1"/>
    </xf>
    <xf numFmtId="4" fontId="26" fillId="0" borderId="3" xfId="0" applyNumberFormat="1" applyFont="1" applyBorder="1" applyAlignment="1">
      <alignment horizontal="right" wrapText="1"/>
    </xf>
    <xf numFmtId="4" fontId="26" fillId="4" borderId="6" xfId="0" applyNumberFormat="1" applyFont="1" applyFill="1" applyBorder="1" applyAlignment="1">
      <alignment horizontal="right" wrapText="1"/>
    </xf>
    <xf numFmtId="4" fontId="28" fillId="4" borderId="3" xfId="0" applyNumberFormat="1" applyFont="1" applyFill="1" applyBorder="1" applyAlignment="1">
      <alignment horizontal="right" wrapText="1"/>
    </xf>
    <xf numFmtId="4" fontId="30" fillId="0" borderId="3" xfId="0" applyNumberFormat="1" applyFont="1" applyBorder="1" applyAlignment="1">
      <alignment horizontal="right" wrapText="1"/>
    </xf>
    <xf numFmtId="4" fontId="31" fillId="0" borderId="3" xfId="0" applyNumberFormat="1" applyFont="1" applyBorder="1"/>
    <xf numFmtId="4" fontId="27" fillId="0" borderId="3" xfId="0" applyNumberFormat="1" applyFont="1" applyBorder="1"/>
    <xf numFmtId="4" fontId="7" fillId="5" borderId="3" xfId="0" quotePrefix="1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7" fillId="5" borderId="3" xfId="0" applyNumberFormat="1" applyFont="1" applyFill="1" applyBorder="1" applyAlignment="1">
      <alignment horizontal="right" wrapText="1"/>
    </xf>
    <xf numFmtId="4" fontId="10" fillId="4" borderId="3" xfId="0" applyNumberFormat="1" applyFont="1" applyFill="1" applyBorder="1" applyAlignment="1">
      <alignment horizontal="right" wrapText="1"/>
    </xf>
    <xf numFmtId="4" fontId="8" fillId="0" borderId="3" xfId="0" applyNumberFormat="1" applyFont="1" applyFill="1" applyBorder="1" applyAlignment="1">
      <alignment horizontal="right" wrapText="1"/>
    </xf>
    <xf numFmtId="4" fontId="8" fillId="0" borderId="3" xfId="0" quotePrefix="1" applyNumberFormat="1" applyFont="1" applyFill="1" applyBorder="1" applyAlignment="1">
      <alignment horizontal="right"/>
    </xf>
    <xf numFmtId="4" fontId="8" fillId="0" borderId="3" xfId="0" quotePrefix="1" applyNumberFormat="1" applyFont="1" applyFill="1" applyBorder="1" applyAlignment="1">
      <alignment horizontal="right" wrapText="1"/>
    </xf>
    <xf numFmtId="0" fontId="0" fillId="7" borderId="2" xfId="0" applyFont="1" applyFill="1" applyBorder="1" applyAlignment="1">
      <alignment horizontal="left" vertical="center" wrapText="1" indent="1"/>
    </xf>
    <xf numFmtId="0" fontId="0" fillId="7" borderId="4" xfId="0" applyFont="1" applyFill="1" applyBorder="1" applyAlignment="1">
      <alignment horizontal="left" vertical="center" wrapText="1" indent="1"/>
    </xf>
    <xf numFmtId="0" fontId="9" fillId="7" borderId="3" xfId="0" quotePrefix="1" applyFont="1" applyFill="1" applyBorder="1" applyAlignment="1">
      <alignment horizontal="left" vertical="center" wrapText="1"/>
    </xf>
    <xf numFmtId="4" fontId="8" fillId="7" borderId="3" xfId="0" quotePrefix="1" applyNumberFormat="1" applyFont="1" applyFill="1" applyBorder="1" applyAlignment="1">
      <alignment horizontal="right" wrapText="1"/>
    </xf>
    <xf numFmtId="4" fontId="6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10" fillId="0" borderId="3" xfId="0" quotePrefix="1" applyNumberFormat="1" applyFont="1" applyFill="1" applyBorder="1" applyAlignment="1">
      <alignment horizontal="right" wrapText="1"/>
    </xf>
    <xf numFmtId="0" fontId="28" fillId="4" borderId="6" xfId="0" applyFont="1" applyFill="1" applyBorder="1" applyAlignment="1">
      <alignment horizontal="left" wrapText="1"/>
    </xf>
    <xf numFmtId="4" fontId="28" fillId="4" borderId="6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 wrapText="1"/>
    </xf>
    <xf numFmtId="0" fontId="12" fillId="0" borderId="0" xfId="0" applyFont="1"/>
    <xf numFmtId="0" fontId="5" fillId="2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9" fillId="2" borderId="4" xfId="0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1" fillId="0" borderId="0" xfId="0" applyFont="1"/>
    <xf numFmtId="0" fontId="27" fillId="0" borderId="0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 indent="1"/>
    </xf>
    <xf numFmtId="0" fontId="1" fillId="7" borderId="2" xfId="0" applyFont="1" applyFill="1" applyBorder="1" applyAlignment="1">
      <alignment horizontal="left" vertical="center" wrapText="1" indent="1"/>
    </xf>
    <xf numFmtId="0" fontId="1" fillId="7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 indent="1"/>
    </xf>
    <xf numFmtId="0" fontId="18" fillId="0" borderId="2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opLeftCell="A13" zoomScaleNormal="100" workbookViewId="0">
      <selection activeCell="F29" sqref="F29"/>
    </sheetView>
  </sheetViews>
  <sheetFormatPr defaultRowHeight="15" x14ac:dyDescent="0.25"/>
  <cols>
    <col min="5" max="5" width="26.7109375" customWidth="1"/>
    <col min="6" max="10" width="25.28515625" customWidth="1"/>
  </cols>
  <sheetData>
    <row r="1" spans="1:10" ht="42" customHeight="1" x14ac:dyDescent="0.25">
      <c r="A1" s="235" t="s">
        <v>133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8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5.75" x14ac:dyDescent="0.25">
      <c r="A3" s="235" t="s">
        <v>25</v>
      </c>
      <c r="B3" s="235"/>
      <c r="C3" s="235"/>
      <c r="D3" s="235"/>
      <c r="E3" s="235"/>
      <c r="F3" s="235"/>
      <c r="G3" s="235"/>
      <c r="H3" s="235"/>
      <c r="I3" s="248"/>
      <c r="J3" s="248"/>
    </row>
    <row r="4" spans="1:10" ht="18" x14ac:dyDescent="0.25">
      <c r="A4" s="55"/>
      <c r="B4" s="55"/>
      <c r="C4" s="55"/>
      <c r="D4" s="55"/>
      <c r="E4" s="55"/>
      <c r="F4" s="55"/>
      <c r="G4" s="55"/>
      <c r="H4" s="55"/>
      <c r="I4" s="56"/>
      <c r="J4" s="56"/>
    </row>
    <row r="5" spans="1:10" ht="18" customHeight="1" x14ac:dyDescent="0.25">
      <c r="A5" s="235" t="s">
        <v>33</v>
      </c>
      <c r="B5" s="236"/>
      <c r="C5" s="236"/>
      <c r="D5" s="236"/>
      <c r="E5" s="236"/>
      <c r="F5" s="236"/>
      <c r="G5" s="236"/>
      <c r="H5" s="236"/>
      <c r="I5" s="236"/>
      <c r="J5" s="236"/>
    </row>
    <row r="6" spans="1:10" ht="18" x14ac:dyDescent="0.25">
      <c r="A6" s="57"/>
      <c r="B6" s="58"/>
      <c r="C6" s="58"/>
      <c r="D6" s="58"/>
      <c r="E6" s="59"/>
      <c r="F6" s="4"/>
      <c r="G6" s="4"/>
      <c r="H6" s="4"/>
      <c r="I6" s="4"/>
      <c r="J6" s="23" t="s">
        <v>51</v>
      </c>
    </row>
    <row r="7" spans="1:10" ht="25.5" x14ac:dyDescent="0.25">
      <c r="A7" s="17"/>
      <c r="B7" s="18"/>
      <c r="C7" s="18"/>
      <c r="D7" s="19"/>
      <c r="E7" s="60"/>
      <c r="F7" s="53" t="s">
        <v>70</v>
      </c>
      <c r="G7" s="53" t="s">
        <v>71</v>
      </c>
      <c r="H7" s="53" t="s">
        <v>72</v>
      </c>
      <c r="I7" s="53" t="s">
        <v>73</v>
      </c>
      <c r="J7" s="53" t="s">
        <v>74</v>
      </c>
    </row>
    <row r="8" spans="1:10" x14ac:dyDescent="0.25">
      <c r="A8" s="240" t="s">
        <v>0</v>
      </c>
      <c r="B8" s="234"/>
      <c r="C8" s="234"/>
      <c r="D8" s="234"/>
      <c r="E8" s="249"/>
      <c r="F8" s="20">
        <f>F9+F10</f>
        <v>581669</v>
      </c>
      <c r="G8" s="20">
        <f t="shared" ref="G8:J8" si="0">G9+G10</f>
        <v>606470</v>
      </c>
      <c r="H8" s="20">
        <f t="shared" si="0"/>
        <v>640000</v>
      </c>
      <c r="I8" s="20">
        <f t="shared" si="0"/>
        <v>660000</v>
      </c>
      <c r="J8" s="20">
        <f t="shared" si="0"/>
        <v>665000</v>
      </c>
    </row>
    <row r="9" spans="1:10" x14ac:dyDescent="0.25">
      <c r="A9" s="250" t="s">
        <v>75</v>
      </c>
      <c r="B9" s="251"/>
      <c r="C9" s="251"/>
      <c r="D9" s="251"/>
      <c r="E9" s="247"/>
      <c r="F9" s="61">
        <v>581669</v>
      </c>
      <c r="G9" s="61">
        <v>606470</v>
      </c>
      <c r="H9" s="61">
        <v>640000</v>
      </c>
      <c r="I9" s="61">
        <v>660000</v>
      </c>
      <c r="J9" s="61">
        <v>665000</v>
      </c>
    </row>
    <row r="10" spans="1:10" x14ac:dyDescent="0.25">
      <c r="A10" s="252" t="s">
        <v>76</v>
      </c>
      <c r="B10" s="247"/>
      <c r="C10" s="247"/>
      <c r="D10" s="247"/>
      <c r="E10" s="247"/>
      <c r="F10" s="61">
        <f>' Račun prihoda i rashoda'!E16</f>
        <v>0</v>
      </c>
      <c r="G10" s="61">
        <f>' Račun prihoda i rashoda'!F16</f>
        <v>0</v>
      </c>
      <c r="H10" s="61">
        <f>' Račun prihoda i rashoda'!G16</f>
        <v>0</v>
      </c>
      <c r="I10" s="61">
        <f>' Račun prihoda i rashoda'!H16</f>
        <v>0</v>
      </c>
      <c r="J10" s="61">
        <f>' Račun prihoda i rashoda'!I16</f>
        <v>0</v>
      </c>
    </row>
    <row r="11" spans="1:10" x14ac:dyDescent="0.25">
      <c r="A11" s="24" t="s">
        <v>1</v>
      </c>
      <c r="B11" s="62"/>
      <c r="C11" s="62"/>
      <c r="D11" s="62"/>
      <c r="E11" s="62"/>
      <c r="F11" s="20">
        <f>F12+F13</f>
        <v>533760</v>
      </c>
      <c r="G11" s="20">
        <f t="shared" ref="G11:J11" si="1">G12+G13</f>
        <v>633020</v>
      </c>
      <c r="H11" s="20">
        <f t="shared" si="1"/>
        <v>690000</v>
      </c>
      <c r="I11" s="20">
        <f t="shared" si="1"/>
        <v>660000</v>
      </c>
      <c r="J11" s="20">
        <f t="shared" si="1"/>
        <v>665000</v>
      </c>
    </row>
    <row r="12" spans="1:10" x14ac:dyDescent="0.25">
      <c r="A12" s="253" t="s">
        <v>77</v>
      </c>
      <c r="B12" s="251"/>
      <c r="C12" s="251"/>
      <c r="D12" s="251"/>
      <c r="E12" s="251"/>
      <c r="F12" s="61">
        <v>519462</v>
      </c>
      <c r="G12" s="61">
        <v>617820</v>
      </c>
      <c r="H12" s="61">
        <v>656000</v>
      </c>
      <c r="I12" s="61">
        <v>645000</v>
      </c>
      <c r="J12" s="61">
        <v>650000</v>
      </c>
    </row>
    <row r="13" spans="1:10" x14ac:dyDescent="0.25">
      <c r="A13" s="246" t="s">
        <v>78</v>
      </c>
      <c r="B13" s="247"/>
      <c r="C13" s="247"/>
      <c r="D13" s="247"/>
      <c r="E13" s="247"/>
      <c r="F13" s="21">
        <v>14298</v>
      </c>
      <c r="G13" s="21">
        <v>15200</v>
      </c>
      <c r="H13" s="21">
        <v>34000</v>
      </c>
      <c r="I13" s="21">
        <v>15000</v>
      </c>
      <c r="J13" s="21">
        <v>15000</v>
      </c>
    </row>
    <row r="14" spans="1:10" x14ac:dyDescent="0.25">
      <c r="A14" s="233" t="s">
        <v>2</v>
      </c>
      <c r="B14" s="234"/>
      <c r="C14" s="234"/>
      <c r="D14" s="234"/>
      <c r="E14" s="234"/>
      <c r="F14" s="20">
        <f>F8-F11</f>
        <v>47909</v>
      </c>
      <c r="G14" s="20">
        <f t="shared" ref="G14:J14" si="2">G8-G11</f>
        <v>-26550</v>
      </c>
      <c r="H14" s="20">
        <f t="shared" si="2"/>
        <v>-50000</v>
      </c>
      <c r="I14" s="20">
        <f t="shared" si="2"/>
        <v>0</v>
      </c>
      <c r="J14" s="20">
        <f t="shared" si="2"/>
        <v>0</v>
      </c>
    </row>
    <row r="15" spans="1:10" ht="18" x14ac:dyDescent="0.25">
      <c r="A15" s="55"/>
      <c r="B15" s="64"/>
      <c r="C15" s="64"/>
      <c r="D15" s="64"/>
      <c r="E15" s="64"/>
      <c r="F15" s="64"/>
      <c r="G15" s="64"/>
      <c r="H15" s="65"/>
      <c r="I15" s="65"/>
      <c r="J15" s="65"/>
    </row>
    <row r="16" spans="1:10" ht="18" customHeight="1" x14ac:dyDescent="0.25">
      <c r="A16" s="235" t="s">
        <v>34</v>
      </c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 ht="18" x14ac:dyDescent="0.25">
      <c r="A17" s="55"/>
      <c r="B17" s="64"/>
      <c r="C17" s="64"/>
      <c r="D17" s="64"/>
      <c r="E17" s="64"/>
      <c r="F17" s="64"/>
      <c r="G17" s="64"/>
      <c r="H17" s="65"/>
      <c r="I17" s="65"/>
      <c r="J17" s="65"/>
    </row>
    <row r="18" spans="1:10" ht="25.5" x14ac:dyDescent="0.25">
      <c r="A18" s="17"/>
      <c r="B18" s="18"/>
      <c r="C18" s="18"/>
      <c r="D18" s="19"/>
      <c r="E18" s="60"/>
      <c r="F18" s="53" t="s">
        <v>70</v>
      </c>
      <c r="G18" s="53" t="s">
        <v>71</v>
      </c>
      <c r="H18" s="53" t="s">
        <v>72</v>
      </c>
      <c r="I18" s="53" t="s">
        <v>73</v>
      </c>
      <c r="J18" s="53" t="s">
        <v>74</v>
      </c>
    </row>
    <row r="19" spans="1:10" x14ac:dyDescent="0.25">
      <c r="A19" s="246" t="s">
        <v>79</v>
      </c>
      <c r="B19" s="247"/>
      <c r="C19" s="247"/>
      <c r="D19" s="247"/>
      <c r="E19" s="247"/>
      <c r="F19" s="21">
        <v>0</v>
      </c>
      <c r="G19" s="21">
        <v>0</v>
      </c>
      <c r="H19" s="21">
        <v>0</v>
      </c>
      <c r="I19" s="21">
        <v>0</v>
      </c>
      <c r="J19" s="63">
        <v>0</v>
      </c>
    </row>
    <row r="20" spans="1:10" x14ac:dyDescent="0.25">
      <c r="A20" s="246" t="s">
        <v>80</v>
      </c>
      <c r="B20" s="247"/>
      <c r="C20" s="247"/>
      <c r="D20" s="247"/>
      <c r="E20" s="247"/>
      <c r="F20" s="21">
        <v>0</v>
      </c>
      <c r="G20" s="21">
        <v>0</v>
      </c>
      <c r="H20" s="21">
        <v>0</v>
      </c>
      <c r="I20" s="21">
        <v>0</v>
      </c>
      <c r="J20" s="63">
        <v>0</v>
      </c>
    </row>
    <row r="21" spans="1:10" x14ac:dyDescent="0.25">
      <c r="A21" s="233" t="s">
        <v>4</v>
      </c>
      <c r="B21" s="234"/>
      <c r="C21" s="234"/>
      <c r="D21" s="234"/>
      <c r="E21" s="234"/>
      <c r="F21" s="20">
        <f>F19-F20</f>
        <v>0</v>
      </c>
      <c r="G21" s="20">
        <f t="shared" ref="G21:J21" si="3">G19-G20</f>
        <v>0</v>
      </c>
      <c r="H21" s="20">
        <f t="shared" si="3"/>
        <v>0</v>
      </c>
      <c r="I21" s="20">
        <f t="shared" si="3"/>
        <v>0</v>
      </c>
      <c r="J21" s="20">
        <f t="shared" si="3"/>
        <v>0</v>
      </c>
    </row>
    <row r="22" spans="1:10" x14ac:dyDescent="0.25">
      <c r="A22" s="233" t="s">
        <v>5</v>
      </c>
      <c r="B22" s="234"/>
      <c r="C22" s="234"/>
      <c r="D22" s="234"/>
      <c r="E22" s="234"/>
      <c r="F22" s="20">
        <f>F14+F21</f>
        <v>47909</v>
      </c>
      <c r="G22" s="20">
        <f t="shared" ref="G22:J22" si="4">G14+G21</f>
        <v>-26550</v>
      </c>
      <c r="H22" s="20">
        <f t="shared" si="4"/>
        <v>-50000</v>
      </c>
      <c r="I22" s="20">
        <f t="shared" si="4"/>
        <v>0</v>
      </c>
      <c r="J22" s="20">
        <f t="shared" si="4"/>
        <v>0</v>
      </c>
    </row>
    <row r="23" spans="1:10" ht="18" x14ac:dyDescent="0.25">
      <c r="A23" s="66"/>
      <c r="B23" s="64"/>
      <c r="C23" s="64"/>
      <c r="D23" s="64"/>
      <c r="E23" s="64"/>
      <c r="F23" s="64"/>
      <c r="G23" s="64"/>
      <c r="H23" s="65"/>
      <c r="I23" s="65"/>
      <c r="J23" s="65"/>
    </row>
    <row r="24" spans="1:10" ht="18" customHeight="1" x14ac:dyDescent="0.25">
      <c r="A24" s="235" t="s">
        <v>81</v>
      </c>
      <c r="B24" s="236"/>
      <c r="C24" s="236"/>
      <c r="D24" s="236"/>
      <c r="E24" s="236"/>
      <c r="F24" s="236"/>
      <c r="G24" s="236"/>
      <c r="H24" s="236"/>
      <c r="I24" s="236"/>
      <c r="J24" s="236"/>
    </row>
    <row r="25" spans="1:10" ht="18" customHeight="1" x14ac:dyDescent="0.25">
      <c r="A25" s="67"/>
      <c r="B25" s="47"/>
      <c r="C25" s="47"/>
      <c r="D25" s="47"/>
      <c r="E25" s="47"/>
      <c r="F25" s="47"/>
      <c r="G25" s="47"/>
      <c r="H25" s="47"/>
      <c r="I25" s="47"/>
      <c r="J25" s="47"/>
    </row>
    <row r="26" spans="1:10" ht="25.5" x14ac:dyDescent="0.25">
      <c r="A26" s="17"/>
      <c r="B26" s="18"/>
      <c r="C26" s="18"/>
      <c r="D26" s="19"/>
      <c r="E26" s="60"/>
      <c r="F26" s="53" t="s">
        <v>70</v>
      </c>
      <c r="G26" s="53" t="s">
        <v>71</v>
      </c>
      <c r="H26" s="53" t="s">
        <v>72</v>
      </c>
      <c r="I26" s="53" t="s">
        <v>73</v>
      </c>
      <c r="J26" s="53" t="s">
        <v>74</v>
      </c>
    </row>
    <row r="27" spans="1:10" ht="15" customHeight="1" x14ac:dyDescent="0.25">
      <c r="A27" s="237" t="s">
        <v>82</v>
      </c>
      <c r="B27" s="238"/>
      <c r="C27" s="238"/>
      <c r="D27" s="238"/>
      <c r="E27" s="239"/>
      <c r="F27" s="68">
        <v>58233</v>
      </c>
      <c r="G27" s="68">
        <v>26550</v>
      </c>
      <c r="H27" s="68">
        <v>50000</v>
      </c>
      <c r="I27" s="68">
        <v>0</v>
      </c>
      <c r="J27" s="69">
        <v>0</v>
      </c>
    </row>
    <row r="28" spans="1:10" ht="15" customHeight="1" x14ac:dyDescent="0.25">
      <c r="A28" s="233" t="s">
        <v>83</v>
      </c>
      <c r="B28" s="234"/>
      <c r="C28" s="234"/>
      <c r="D28" s="234"/>
      <c r="E28" s="234"/>
      <c r="F28" s="70">
        <v>45753</v>
      </c>
      <c r="G28" s="70">
        <v>0</v>
      </c>
      <c r="H28" s="70"/>
      <c r="I28" s="70">
        <f t="shared" ref="I28:J28" si="5">I22+I27</f>
        <v>0</v>
      </c>
      <c r="J28" s="71">
        <f t="shared" si="5"/>
        <v>0</v>
      </c>
    </row>
    <row r="29" spans="1:10" ht="45" customHeight="1" x14ac:dyDescent="0.25">
      <c r="A29" s="240" t="s">
        <v>84</v>
      </c>
      <c r="B29" s="241"/>
      <c r="C29" s="241"/>
      <c r="D29" s="241"/>
      <c r="E29" s="242"/>
      <c r="F29" s="70"/>
      <c r="G29" s="70">
        <f t="shared" ref="G29:J29" si="6">G14+G21+G27-G28</f>
        <v>0</v>
      </c>
      <c r="H29" s="70">
        <f t="shared" si="6"/>
        <v>0</v>
      </c>
      <c r="I29" s="70">
        <f t="shared" si="6"/>
        <v>0</v>
      </c>
      <c r="J29" s="71">
        <f t="shared" si="6"/>
        <v>0</v>
      </c>
    </row>
    <row r="30" spans="1:10" ht="18" customHeight="1" x14ac:dyDescent="0.25">
      <c r="A30" s="72"/>
      <c r="B30" s="73"/>
      <c r="C30" s="73"/>
      <c r="D30" s="73"/>
      <c r="E30" s="73"/>
      <c r="F30" s="73"/>
      <c r="G30" s="73"/>
      <c r="H30" s="73"/>
      <c r="I30" s="73"/>
      <c r="J30" s="73"/>
    </row>
    <row r="31" spans="1:10" ht="18" customHeight="1" x14ac:dyDescent="0.25">
      <c r="A31" s="243" t="s">
        <v>85</v>
      </c>
      <c r="B31" s="243"/>
      <c r="C31" s="243"/>
      <c r="D31" s="243"/>
      <c r="E31" s="243"/>
      <c r="F31" s="243"/>
      <c r="G31" s="243"/>
      <c r="H31" s="243"/>
      <c r="I31" s="243"/>
      <c r="J31" s="243"/>
    </row>
    <row r="32" spans="1:10" ht="18" x14ac:dyDescent="0.25">
      <c r="A32" s="74"/>
      <c r="B32" s="75"/>
      <c r="C32" s="75"/>
      <c r="D32" s="75"/>
      <c r="E32" s="75"/>
      <c r="F32" s="75"/>
      <c r="G32" s="75"/>
      <c r="H32" s="76"/>
      <c r="I32" s="76"/>
      <c r="J32" s="76"/>
    </row>
    <row r="33" spans="1:10" ht="25.5" x14ac:dyDescent="0.25">
      <c r="A33" s="77"/>
      <c r="B33" s="78"/>
      <c r="C33" s="78"/>
      <c r="D33" s="79"/>
      <c r="E33" s="80"/>
      <c r="F33" s="53" t="s">
        <v>70</v>
      </c>
      <c r="G33" s="53" t="s">
        <v>71</v>
      </c>
      <c r="H33" s="53" t="s">
        <v>72</v>
      </c>
      <c r="I33" s="53" t="s">
        <v>73</v>
      </c>
      <c r="J33" s="53" t="s">
        <v>74</v>
      </c>
    </row>
    <row r="34" spans="1:10" x14ac:dyDescent="0.25">
      <c r="A34" s="237" t="s">
        <v>82</v>
      </c>
      <c r="B34" s="238"/>
      <c r="C34" s="238"/>
      <c r="D34" s="238"/>
      <c r="E34" s="239"/>
      <c r="F34" s="68">
        <v>58233</v>
      </c>
      <c r="G34" s="68">
        <f>G27</f>
        <v>26550</v>
      </c>
      <c r="H34" s="68">
        <f>H27</f>
        <v>50000</v>
      </c>
      <c r="I34" s="68">
        <f>H37</f>
        <v>0</v>
      </c>
      <c r="J34" s="69">
        <f>I37</f>
        <v>0</v>
      </c>
    </row>
    <row r="35" spans="1:10" ht="28.5" customHeight="1" x14ac:dyDescent="0.25">
      <c r="A35" s="237" t="s">
        <v>3</v>
      </c>
      <c r="B35" s="238"/>
      <c r="C35" s="238"/>
      <c r="D35" s="238"/>
      <c r="E35" s="239"/>
      <c r="F35" s="68"/>
      <c r="G35" s="68">
        <v>26550</v>
      </c>
      <c r="H35" s="68">
        <v>50000</v>
      </c>
      <c r="I35" s="68">
        <v>0</v>
      </c>
      <c r="J35" s="69">
        <v>0</v>
      </c>
    </row>
    <row r="36" spans="1:10" x14ac:dyDescent="0.25">
      <c r="A36" s="237" t="s">
        <v>86</v>
      </c>
      <c r="B36" s="244"/>
      <c r="C36" s="244"/>
      <c r="D36" s="244"/>
      <c r="E36" s="245"/>
      <c r="F36" s="68">
        <v>47909</v>
      </c>
      <c r="G36" s="68">
        <v>-26550</v>
      </c>
      <c r="H36" s="68">
        <v>-50000</v>
      </c>
      <c r="I36" s="68">
        <v>0</v>
      </c>
      <c r="J36" s="69">
        <v>0</v>
      </c>
    </row>
    <row r="37" spans="1:10" ht="15" customHeight="1" x14ac:dyDescent="0.25">
      <c r="A37" s="233" t="s">
        <v>83</v>
      </c>
      <c r="B37" s="234"/>
      <c r="C37" s="234"/>
      <c r="D37" s="234"/>
      <c r="E37" s="234"/>
      <c r="F37" s="22"/>
      <c r="G37" s="22">
        <v>0</v>
      </c>
      <c r="H37" s="22">
        <v>0</v>
      </c>
      <c r="I37" s="22">
        <v>0</v>
      </c>
      <c r="J37" s="81">
        <f t="shared" ref="J37" si="7">J34-J35+J36</f>
        <v>0</v>
      </c>
    </row>
    <row r="38" spans="1:10" ht="17.25" customHeight="1" x14ac:dyDescent="0.25"/>
    <row r="39" spans="1:10" x14ac:dyDescent="0.25">
      <c r="A39" s="231"/>
      <c r="B39" s="232"/>
      <c r="C39" s="232"/>
      <c r="D39" s="232"/>
      <c r="E39" s="232"/>
      <c r="F39" s="232"/>
      <c r="G39" s="232"/>
      <c r="H39" s="232"/>
      <c r="I39" s="232"/>
      <c r="J39" s="232"/>
    </row>
    <row r="40" spans="1:10" ht="9" customHeight="1" x14ac:dyDescent="0.25"/>
    <row r="42" spans="1:10" x14ac:dyDescent="0.25">
      <c r="G42" s="33"/>
    </row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topLeftCell="A6" zoomScaleNormal="100" workbookViewId="0">
      <selection activeCell="I42" sqref="I4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5703125" customWidth="1"/>
    <col min="4" max="4" width="35.28515625" customWidth="1"/>
    <col min="5" max="5" width="30" customWidth="1"/>
    <col min="6" max="9" width="25.28515625" customWidth="1"/>
    <col min="11" max="11" width="10.140625" bestFit="1" customWidth="1"/>
    <col min="13" max="13" width="10.140625" bestFit="1" customWidth="1"/>
  </cols>
  <sheetData>
    <row r="1" spans="1:13" ht="42" customHeight="1" x14ac:dyDescent="0.25">
      <c r="A1" s="254" t="s">
        <v>133</v>
      </c>
      <c r="B1" s="254"/>
      <c r="C1" s="254"/>
      <c r="D1" s="254"/>
      <c r="E1" s="254"/>
      <c r="F1" s="254"/>
      <c r="G1" s="254"/>
      <c r="H1" s="254"/>
      <c r="I1" s="254"/>
      <c r="J1" s="54"/>
    </row>
    <row r="2" spans="1:13" ht="18" x14ac:dyDescent="0.25">
      <c r="A2" s="2"/>
      <c r="B2" s="2"/>
      <c r="C2" s="2"/>
      <c r="D2" s="2"/>
      <c r="E2" s="2"/>
      <c r="F2" s="2"/>
      <c r="G2" s="2"/>
      <c r="H2" s="3"/>
      <c r="I2" s="3"/>
    </row>
    <row r="3" spans="1:13" ht="18" customHeight="1" x14ac:dyDescent="0.25">
      <c r="A3" s="254" t="s">
        <v>24</v>
      </c>
      <c r="B3" s="236"/>
      <c r="C3" s="236"/>
      <c r="D3" s="236"/>
      <c r="E3" s="236"/>
      <c r="F3" s="236"/>
      <c r="G3" s="236"/>
      <c r="H3" s="236"/>
      <c r="I3" s="236"/>
    </row>
    <row r="4" spans="1:13" ht="18" x14ac:dyDescent="0.25">
      <c r="A4" s="2"/>
      <c r="B4" s="2"/>
      <c r="C4" s="2"/>
      <c r="D4" s="2"/>
      <c r="E4" s="2"/>
      <c r="F4" s="2"/>
      <c r="G4" s="2"/>
      <c r="H4" s="3"/>
      <c r="I4" s="3"/>
    </row>
    <row r="5" spans="1:13" ht="25.5" x14ac:dyDescent="0.25">
      <c r="A5" s="272" t="s">
        <v>26</v>
      </c>
      <c r="B5" s="273"/>
      <c r="C5" s="274"/>
      <c r="D5" s="12" t="s">
        <v>27</v>
      </c>
      <c r="E5" s="82" t="s">
        <v>70</v>
      </c>
      <c r="F5" s="83" t="s">
        <v>71</v>
      </c>
      <c r="G5" s="83" t="s">
        <v>72</v>
      </c>
      <c r="H5" s="83" t="s">
        <v>73</v>
      </c>
      <c r="I5" s="83" t="s">
        <v>74</v>
      </c>
    </row>
    <row r="6" spans="1:13" s="101" customFormat="1" x14ac:dyDescent="0.25">
      <c r="A6" s="275">
        <v>1</v>
      </c>
      <c r="B6" s="276"/>
      <c r="C6" s="277"/>
      <c r="D6" s="99"/>
      <c r="E6" s="100">
        <v>2</v>
      </c>
      <c r="F6" s="100">
        <v>3</v>
      </c>
      <c r="G6" s="100">
        <v>4</v>
      </c>
      <c r="H6" s="100">
        <v>5</v>
      </c>
      <c r="I6" s="100">
        <v>6</v>
      </c>
    </row>
    <row r="7" spans="1:13" s="101" customFormat="1" ht="35.25" customHeight="1" x14ac:dyDescent="0.25">
      <c r="A7" s="278" t="s">
        <v>135</v>
      </c>
      <c r="B7" s="279"/>
      <c r="C7" s="280"/>
      <c r="D7" s="130" t="s">
        <v>136</v>
      </c>
      <c r="E7" s="132">
        <v>515016</v>
      </c>
      <c r="F7" s="132">
        <f>F8+F49+F54</f>
        <v>633020</v>
      </c>
      <c r="G7" s="132">
        <f>G8+G49+G54</f>
        <v>690000</v>
      </c>
      <c r="H7" s="132">
        <f>H8+H49+H54</f>
        <v>660000</v>
      </c>
      <c r="I7" s="132">
        <f>I8+I49+I54</f>
        <v>665000</v>
      </c>
    </row>
    <row r="8" spans="1:13" ht="31.5" x14ac:dyDescent="0.25">
      <c r="A8" s="263" t="s">
        <v>95</v>
      </c>
      <c r="B8" s="264"/>
      <c r="C8" s="265"/>
      <c r="D8" s="42" t="s">
        <v>67</v>
      </c>
      <c r="E8" s="133">
        <f t="shared" ref="E8:I8" si="0">E9</f>
        <v>515016</v>
      </c>
      <c r="F8" s="133">
        <f t="shared" si="0"/>
        <v>607810</v>
      </c>
      <c r="G8" s="133">
        <f>G9</f>
        <v>645990</v>
      </c>
      <c r="H8" s="133">
        <f>H9</f>
        <v>634990</v>
      </c>
      <c r="I8" s="133">
        <f t="shared" si="0"/>
        <v>639990</v>
      </c>
    </row>
    <row r="9" spans="1:13" ht="25.5" x14ac:dyDescent="0.25">
      <c r="A9" s="266" t="s">
        <v>96</v>
      </c>
      <c r="B9" s="267"/>
      <c r="C9" s="268"/>
      <c r="D9" s="41" t="s">
        <v>68</v>
      </c>
      <c r="E9" s="134">
        <f>E10+E33+E18+E29+E25+E46+E39</f>
        <v>515016</v>
      </c>
      <c r="F9" s="134">
        <f>F10+F17+F25+F29+F33+F37+F39+F43+F46</f>
        <v>607810</v>
      </c>
      <c r="G9" s="134">
        <f>G10+G33+G18+G29+G25+G46+G37+G39+G43</f>
        <v>645990</v>
      </c>
      <c r="H9" s="134">
        <f t="shared" ref="H9:I9" si="1">H10+H33+H18+H29+H25+H46+H37+H39+H43</f>
        <v>634990</v>
      </c>
      <c r="I9" s="134">
        <f t="shared" si="1"/>
        <v>639990</v>
      </c>
    </row>
    <row r="10" spans="1:13" x14ac:dyDescent="0.25">
      <c r="A10" s="269" t="s">
        <v>108</v>
      </c>
      <c r="B10" s="270"/>
      <c r="C10" s="271"/>
      <c r="D10" s="35" t="s">
        <v>12</v>
      </c>
      <c r="E10" s="135">
        <f>E11+E16</f>
        <v>382121</v>
      </c>
      <c r="F10" s="185">
        <f>F11+F16</f>
        <v>446100</v>
      </c>
      <c r="G10" s="136">
        <f>G11+G16</f>
        <v>477490</v>
      </c>
      <c r="H10" s="136">
        <f>H11+H16</f>
        <v>482490</v>
      </c>
      <c r="I10" s="136">
        <f>I11+I16</f>
        <v>485490</v>
      </c>
    </row>
    <row r="11" spans="1:13" x14ac:dyDescent="0.25">
      <c r="A11" s="281">
        <v>3</v>
      </c>
      <c r="B11" s="282"/>
      <c r="C11" s="283"/>
      <c r="D11" s="16" t="s">
        <v>15</v>
      </c>
      <c r="E11" s="137">
        <f>E12+E13+E14+E15+E16</f>
        <v>382121</v>
      </c>
      <c r="F11" s="185">
        <f>F12+F13+F14+F15+F16</f>
        <v>446100</v>
      </c>
      <c r="G11" s="136">
        <f>SUM(G12:G14)</f>
        <v>477490</v>
      </c>
      <c r="H11" s="136">
        <f>SUM(H12:H14)</f>
        <v>482490</v>
      </c>
      <c r="I11" s="136">
        <f>SUM(I12:I14)</f>
        <v>485490</v>
      </c>
      <c r="K11" s="160"/>
      <c r="M11" s="160"/>
    </row>
    <row r="12" spans="1:13" x14ac:dyDescent="0.25">
      <c r="A12" s="284">
        <v>31</v>
      </c>
      <c r="B12" s="285"/>
      <c r="C12" s="286"/>
      <c r="D12" s="16" t="s">
        <v>16</v>
      </c>
      <c r="E12" s="137">
        <v>245668</v>
      </c>
      <c r="F12" s="186">
        <v>308690</v>
      </c>
      <c r="G12" s="138">
        <v>339500</v>
      </c>
      <c r="H12" s="138">
        <v>344500</v>
      </c>
      <c r="I12" s="138">
        <v>347500</v>
      </c>
    </row>
    <row r="13" spans="1:13" x14ac:dyDescent="0.25">
      <c r="A13" s="284">
        <v>32</v>
      </c>
      <c r="B13" s="285"/>
      <c r="C13" s="286"/>
      <c r="D13" s="16" t="s">
        <v>28</v>
      </c>
      <c r="E13" s="137">
        <v>132608</v>
      </c>
      <c r="F13" s="186">
        <v>135010</v>
      </c>
      <c r="G13" s="138">
        <v>135990</v>
      </c>
      <c r="H13" s="138">
        <v>135990</v>
      </c>
      <c r="I13" s="138">
        <v>135990</v>
      </c>
    </row>
    <row r="14" spans="1:13" x14ac:dyDescent="0.25">
      <c r="A14" s="27">
        <v>34</v>
      </c>
      <c r="B14" s="28"/>
      <c r="C14" s="29"/>
      <c r="D14" s="16" t="s">
        <v>46</v>
      </c>
      <c r="E14" s="137">
        <v>3845</v>
      </c>
      <c r="F14" s="138">
        <v>2400</v>
      </c>
      <c r="G14" s="138">
        <v>2000</v>
      </c>
      <c r="H14" s="138">
        <v>2000</v>
      </c>
      <c r="I14" s="138">
        <v>2000</v>
      </c>
    </row>
    <row r="15" spans="1:13" ht="25.5" x14ac:dyDescent="0.25">
      <c r="A15" s="27">
        <v>37</v>
      </c>
      <c r="B15" s="28"/>
      <c r="C15" s="29"/>
      <c r="D15" s="39" t="s">
        <v>47</v>
      </c>
      <c r="E15" s="139">
        <v>0</v>
      </c>
      <c r="F15" s="138">
        <v>0</v>
      </c>
      <c r="G15" s="138">
        <v>0</v>
      </c>
      <c r="H15" s="138">
        <v>0</v>
      </c>
      <c r="I15" s="138">
        <v>0</v>
      </c>
    </row>
    <row r="16" spans="1:13" ht="25.5" x14ac:dyDescent="0.25">
      <c r="A16" s="27">
        <v>42</v>
      </c>
      <c r="B16" s="28"/>
      <c r="C16" s="29"/>
      <c r="D16" s="16" t="s">
        <v>39</v>
      </c>
      <c r="E16" s="137">
        <v>0</v>
      </c>
      <c r="F16" s="138">
        <v>0</v>
      </c>
      <c r="G16" s="138">
        <v>0</v>
      </c>
      <c r="H16" s="138">
        <v>0</v>
      </c>
      <c r="I16" s="138">
        <v>0</v>
      </c>
      <c r="K16" s="160"/>
    </row>
    <row r="17" spans="1:11" ht="30.75" customHeight="1" x14ac:dyDescent="0.25">
      <c r="A17" s="287" t="s">
        <v>107</v>
      </c>
      <c r="B17" s="288"/>
      <c r="C17" s="289"/>
      <c r="D17" s="36" t="s">
        <v>38</v>
      </c>
      <c r="E17" s="140">
        <f>E18</f>
        <v>34882</v>
      </c>
      <c r="F17" s="136">
        <f>F18</f>
        <v>56000</v>
      </c>
      <c r="G17" s="136">
        <f>G18</f>
        <v>54500</v>
      </c>
      <c r="H17" s="136">
        <f>H18</f>
        <v>68500</v>
      </c>
      <c r="I17" s="136">
        <f>I18</f>
        <v>70500</v>
      </c>
    </row>
    <row r="18" spans="1:11" ht="15" customHeight="1" x14ac:dyDescent="0.25">
      <c r="A18" s="25" t="s">
        <v>65</v>
      </c>
      <c r="B18" s="37"/>
      <c r="C18" s="38"/>
      <c r="D18" s="26" t="s">
        <v>15</v>
      </c>
      <c r="E18" s="135">
        <f>SUM(E19:E24)</f>
        <v>34882</v>
      </c>
      <c r="F18" s="136">
        <f>SUM(F19:F24)</f>
        <v>56000</v>
      </c>
      <c r="G18" s="136">
        <f t="shared" ref="G18:I18" si="2">SUM(G19:G24)</f>
        <v>54500</v>
      </c>
      <c r="H18" s="136">
        <f t="shared" si="2"/>
        <v>68500</v>
      </c>
      <c r="I18" s="136">
        <f t="shared" si="2"/>
        <v>70500</v>
      </c>
    </row>
    <row r="19" spans="1:11" x14ac:dyDescent="0.25">
      <c r="A19" s="27">
        <v>31</v>
      </c>
      <c r="B19" s="28"/>
      <c r="C19" s="29"/>
      <c r="D19" s="16" t="s">
        <v>16</v>
      </c>
      <c r="E19" s="137"/>
      <c r="F19" s="138"/>
      <c r="G19" s="138"/>
      <c r="H19" s="138"/>
      <c r="I19" s="138"/>
    </row>
    <row r="20" spans="1:11" x14ac:dyDescent="0.25">
      <c r="A20" s="27">
        <v>32</v>
      </c>
      <c r="B20" s="28"/>
      <c r="C20" s="29"/>
      <c r="D20" s="16" t="s">
        <v>28</v>
      </c>
      <c r="E20" s="137">
        <v>34882</v>
      </c>
      <c r="F20" s="138">
        <v>56000</v>
      </c>
      <c r="G20" s="138">
        <v>54500</v>
      </c>
      <c r="H20" s="138">
        <v>68500</v>
      </c>
      <c r="I20" s="138">
        <v>70500</v>
      </c>
    </row>
    <row r="21" spans="1:11" x14ac:dyDescent="0.25">
      <c r="A21" s="27">
        <v>34</v>
      </c>
      <c r="B21" s="28"/>
      <c r="C21" s="29"/>
      <c r="D21" s="16" t="s">
        <v>46</v>
      </c>
      <c r="E21" s="137"/>
      <c r="F21" s="138"/>
      <c r="G21" s="138">
        <v>0</v>
      </c>
      <c r="H21" s="138">
        <v>0</v>
      </c>
      <c r="I21" s="138"/>
    </row>
    <row r="22" spans="1:11" ht="25.5" x14ac:dyDescent="0.25">
      <c r="A22" s="27">
        <v>37</v>
      </c>
      <c r="B22" s="28"/>
      <c r="C22" s="29"/>
      <c r="D22" s="39" t="s">
        <v>47</v>
      </c>
      <c r="E22" s="139">
        <v>0</v>
      </c>
      <c r="F22" s="138">
        <v>0</v>
      </c>
      <c r="G22" s="138">
        <v>0</v>
      </c>
      <c r="H22" s="138">
        <v>0</v>
      </c>
      <c r="I22" s="138">
        <v>0</v>
      </c>
    </row>
    <row r="23" spans="1:11" ht="25.5" x14ac:dyDescent="0.25">
      <c r="A23" s="27">
        <v>42</v>
      </c>
      <c r="B23" s="28"/>
      <c r="C23" s="29"/>
      <c r="D23" s="15" t="s">
        <v>39</v>
      </c>
      <c r="E23" s="141">
        <v>0</v>
      </c>
      <c r="F23" s="138">
        <v>0</v>
      </c>
      <c r="G23" s="138">
        <v>0</v>
      </c>
      <c r="H23" s="138">
        <v>0</v>
      </c>
      <c r="I23" s="138">
        <v>0</v>
      </c>
    </row>
    <row r="24" spans="1:11" ht="30" x14ac:dyDescent="0.25">
      <c r="A24" s="27">
        <v>45</v>
      </c>
      <c r="B24" s="28"/>
      <c r="C24" s="29"/>
      <c r="D24" s="90" t="s">
        <v>64</v>
      </c>
      <c r="E24" s="142">
        <v>0</v>
      </c>
      <c r="F24" s="138">
        <v>0</v>
      </c>
      <c r="G24" s="138">
        <v>0</v>
      </c>
      <c r="H24" s="138">
        <v>0</v>
      </c>
      <c r="I24" s="138">
        <v>0</v>
      </c>
    </row>
    <row r="25" spans="1:11" x14ac:dyDescent="0.25">
      <c r="A25" s="260" t="s">
        <v>112</v>
      </c>
      <c r="B25" s="261"/>
      <c r="C25" s="262"/>
      <c r="D25" s="146" t="s">
        <v>48</v>
      </c>
      <c r="E25" s="147">
        <f>E27+E28+E26</f>
        <v>0</v>
      </c>
      <c r="F25" s="147">
        <f t="shared" ref="F25:I25" si="3">F27+F28+F26</f>
        <v>0</v>
      </c>
      <c r="G25" s="147">
        <f t="shared" si="3"/>
        <v>31000</v>
      </c>
      <c r="H25" s="147">
        <f t="shared" si="3"/>
        <v>0</v>
      </c>
      <c r="I25" s="147">
        <f t="shared" si="3"/>
        <v>0</v>
      </c>
    </row>
    <row r="26" spans="1:11" x14ac:dyDescent="0.25">
      <c r="A26" s="148">
        <v>32</v>
      </c>
      <c r="B26" s="181"/>
      <c r="C26" s="182"/>
      <c r="D26" s="183" t="s">
        <v>28</v>
      </c>
      <c r="E26" s="184"/>
      <c r="F26" s="153"/>
      <c r="G26" s="153">
        <v>31000</v>
      </c>
      <c r="H26" s="153">
        <v>0</v>
      </c>
      <c r="I26" s="153">
        <v>0</v>
      </c>
    </row>
    <row r="27" spans="1:11" ht="26.25" customHeight="1" x14ac:dyDescent="0.25">
      <c r="A27" s="148">
        <v>42</v>
      </c>
      <c r="B27" s="149"/>
      <c r="C27" s="150"/>
      <c r="D27" s="151" t="s">
        <v>39</v>
      </c>
      <c r="E27" s="152"/>
      <c r="F27" s="153">
        <v>0</v>
      </c>
      <c r="G27" s="153"/>
      <c r="H27" s="153">
        <v>0</v>
      </c>
      <c r="I27" s="153">
        <v>0</v>
      </c>
      <c r="K27" s="160"/>
    </row>
    <row r="28" spans="1:11" ht="30" x14ac:dyDescent="0.25">
      <c r="A28" s="148">
        <v>45</v>
      </c>
      <c r="B28" s="149"/>
      <c r="C28" s="150"/>
      <c r="D28" s="155" t="s">
        <v>64</v>
      </c>
      <c r="E28" s="156">
        <v>0</v>
      </c>
      <c r="F28" s="153">
        <v>0</v>
      </c>
      <c r="G28" s="153">
        <v>0</v>
      </c>
      <c r="H28" s="153">
        <v>0</v>
      </c>
      <c r="I28" s="153">
        <v>0</v>
      </c>
    </row>
    <row r="29" spans="1:11" x14ac:dyDescent="0.25">
      <c r="A29" s="290" t="s">
        <v>111</v>
      </c>
      <c r="B29" s="291"/>
      <c r="C29" s="292"/>
      <c r="D29" s="45" t="s">
        <v>32</v>
      </c>
      <c r="E29" s="143">
        <f>E30+E31</f>
        <v>26289</v>
      </c>
      <c r="F29" s="136">
        <f>F30+F31</f>
        <v>34590</v>
      </c>
      <c r="G29" s="136">
        <f>G30+G31+G32</f>
        <v>31500</v>
      </c>
      <c r="H29" s="136">
        <f>H30+H31+H32</f>
        <v>32500</v>
      </c>
      <c r="I29" s="136">
        <f>I30+I31+I32</f>
        <v>32500</v>
      </c>
    </row>
    <row r="30" spans="1:11" x14ac:dyDescent="0.25">
      <c r="A30" s="27">
        <v>32</v>
      </c>
      <c r="B30" s="28"/>
      <c r="C30" s="29"/>
      <c r="D30" s="16" t="s">
        <v>28</v>
      </c>
      <c r="E30" s="137">
        <v>23740</v>
      </c>
      <c r="F30" s="138">
        <v>33090</v>
      </c>
      <c r="G30" s="138">
        <v>30300</v>
      </c>
      <c r="H30" s="138">
        <v>31300</v>
      </c>
      <c r="I30" s="138">
        <v>31300</v>
      </c>
    </row>
    <row r="31" spans="1:11" x14ac:dyDescent="0.25">
      <c r="A31" s="227">
        <v>34</v>
      </c>
      <c r="B31" s="228"/>
      <c r="C31" s="229"/>
      <c r="D31" s="226" t="s">
        <v>46</v>
      </c>
      <c r="E31" s="137">
        <v>2549</v>
      </c>
      <c r="F31" s="138">
        <v>1500</v>
      </c>
      <c r="G31" s="138">
        <v>1200</v>
      </c>
      <c r="H31" s="138">
        <v>1200</v>
      </c>
      <c r="I31" s="138">
        <v>1200</v>
      </c>
    </row>
    <row r="32" spans="1:11" ht="25.5" x14ac:dyDescent="0.25">
      <c r="A32" s="27">
        <v>42</v>
      </c>
      <c r="B32" s="28"/>
      <c r="C32" s="29"/>
      <c r="D32" s="15" t="s">
        <v>39</v>
      </c>
      <c r="E32" s="141">
        <v>0</v>
      </c>
      <c r="F32" s="138">
        <v>0</v>
      </c>
      <c r="G32" s="138">
        <v>0</v>
      </c>
      <c r="H32" s="138">
        <v>0</v>
      </c>
      <c r="I32" s="138">
        <v>0</v>
      </c>
    </row>
    <row r="33" spans="1:9" x14ac:dyDescent="0.25">
      <c r="A33" s="287" t="s">
        <v>105</v>
      </c>
      <c r="B33" s="288"/>
      <c r="C33" s="289"/>
      <c r="D33" s="36" t="s">
        <v>109</v>
      </c>
      <c r="E33" s="140">
        <f>E34+E36</f>
        <v>71724</v>
      </c>
      <c r="F33" s="187">
        <f t="shared" ref="F33:I33" si="4">F34+F36</f>
        <v>53860</v>
      </c>
      <c r="G33" s="140">
        <f t="shared" si="4"/>
        <v>45500</v>
      </c>
      <c r="H33" s="140">
        <f t="shared" si="4"/>
        <v>45500</v>
      </c>
      <c r="I33" s="140">
        <f t="shared" si="4"/>
        <v>45500</v>
      </c>
    </row>
    <row r="34" spans="1:9" x14ac:dyDescent="0.25">
      <c r="A34" s="25">
        <v>3</v>
      </c>
      <c r="B34" s="37"/>
      <c r="C34" s="38"/>
      <c r="D34" s="16" t="s">
        <v>15</v>
      </c>
      <c r="E34" s="137">
        <f>E35</f>
        <v>71724</v>
      </c>
      <c r="F34" s="136">
        <f>F35</f>
        <v>53860</v>
      </c>
      <c r="G34" s="136">
        <f>G35</f>
        <v>45500</v>
      </c>
      <c r="H34" s="136">
        <f t="shared" ref="H34:I34" si="5">H35</f>
        <v>45500</v>
      </c>
      <c r="I34" s="136">
        <f t="shared" si="5"/>
        <v>45500</v>
      </c>
    </row>
    <row r="35" spans="1:9" x14ac:dyDescent="0.25">
      <c r="A35" s="27">
        <v>32</v>
      </c>
      <c r="B35" s="28"/>
      <c r="C35" s="29"/>
      <c r="D35" s="16" t="s">
        <v>28</v>
      </c>
      <c r="E35" s="137">
        <v>71724</v>
      </c>
      <c r="F35" s="138">
        <v>53860</v>
      </c>
      <c r="G35" s="138">
        <v>45500</v>
      </c>
      <c r="H35" s="138">
        <v>45500</v>
      </c>
      <c r="I35" s="138">
        <v>45500</v>
      </c>
    </row>
    <row r="36" spans="1:9" ht="25.5" x14ac:dyDescent="0.25">
      <c r="A36" s="92">
        <v>42</v>
      </c>
      <c r="B36" s="93"/>
      <c r="C36" s="94"/>
      <c r="D36" s="15" t="s">
        <v>39</v>
      </c>
      <c r="E36" s="141">
        <v>0</v>
      </c>
      <c r="F36" s="138">
        <v>0</v>
      </c>
      <c r="G36" s="138">
        <v>0</v>
      </c>
      <c r="H36" s="138">
        <v>0</v>
      </c>
      <c r="I36" s="138">
        <v>0</v>
      </c>
    </row>
    <row r="37" spans="1:9" x14ac:dyDescent="0.25">
      <c r="A37" s="260" t="s">
        <v>138</v>
      </c>
      <c r="B37" s="261"/>
      <c r="C37" s="262"/>
      <c r="D37" s="146" t="s">
        <v>45</v>
      </c>
      <c r="E37" s="157">
        <f>E38</f>
        <v>0</v>
      </c>
      <c r="F37" s="157">
        <f t="shared" ref="F37:I37" si="6">F38</f>
        <v>17260</v>
      </c>
      <c r="G37" s="157">
        <f t="shared" si="6"/>
        <v>0</v>
      </c>
      <c r="H37" s="157">
        <f t="shared" si="6"/>
        <v>0</v>
      </c>
      <c r="I37" s="157">
        <f t="shared" si="6"/>
        <v>0</v>
      </c>
    </row>
    <row r="38" spans="1:9" x14ac:dyDescent="0.25">
      <c r="A38" s="148">
        <v>32</v>
      </c>
      <c r="B38" s="149"/>
      <c r="C38" s="150"/>
      <c r="D38" s="158" t="s">
        <v>28</v>
      </c>
      <c r="E38" s="159">
        <v>0</v>
      </c>
      <c r="F38" s="153">
        <v>17260</v>
      </c>
      <c r="G38" s="153">
        <v>0</v>
      </c>
      <c r="H38" s="153">
        <f t="shared" ref="H38" si="7">(G38*2/100)+G38</f>
        <v>0</v>
      </c>
      <c r="I38" s="154">
        <f>G38+(G38*5/100)</f>
        <v>0</v>
      </c>
    </row>
    <row r="39" spans="1:9" ht="25.5" customHeight="1" x14ac:dyDescent="0.25">
      <c r="A39" s="287" t="s">
        <v>106</v>
      </c>
      <c r="B39" s="288"/>
      <c r="C39" s="289"/>
      <c r="D39" s="36" t="s">
        <v>110</v>
      </c>
      <c r="E39" s="140">
        <f t="shared" ref="E39:F39" si="8">E41+E42</f>
        <v>0</v>
      </c>
      <c r="F39" s="144">
        <f t="shared" si="8"/>
        <v>0</v>
      </c>
      <c r="G39" s="136">
        <f>G41+G42</f>
        <v>6000</v>
      </c>
      <c r="H39" s="136">
        <f t="shared" ref="H39:I39" si="9">H41+H42</f>
        <v>6000</v>
      </c>
      <c r="I39" s="136">
        <f t="shared" si="9"/>
        <v>6000</v>
      </c>
    </row>
    <row r="40" spans="1:9" x14ac:dyDescent="0.25">
      <c r="A40" s="52">
        <v>3</v>
      </c>
      <c r="B40" s="96"/>
      <c r="C40" s="97"/>
      <c r="D40" s="98" t="s">
        <v>15</v>
      </c>
      <c r="E40" s="135">
        <f t="shared" ref="E40:F40" si="10">E41+E42</f>
        <v>0</v>
      </c>
      <c r="F40" s="136">
        <f t="shared" si="10"/>
        <v>0</v>
      </c>
      <c r="G40" s="136">
        <f>G41</f>
        <v>6000</v>
      </c>
      <c r="H40" s="136">
        <f t="shared" ref="H40:I40" si="11">H41+H42</f>
        <v>6000</v>
      </c>
      <c r="I40" s="136">
        <f t="shared" si="11"/>
        <v>6000</v>
      </c>
    </row>
    <row r="41" spans="1:9" x14ac:dyDescent="0.25">
      <c r="A41" s="49">
        <v>32</v>
      </c>
      <c r="B41" s="50"/>
      <c r="C41" s="51"/>
      <c r="D41" s="48" t="s">
        <v>28</v>
      </c>
      <c r="E41" s="137"/>
      <c r="F41" s="138">
        <v>0</v>
      </c>
      <c r="G41" s="138">
        <v>6000</v>
      </c>
      <c r="H41" s="138">
        <v>6000</v>
      </c>
      <c r="I41" s="138">
        <v>6000</v>
      </c>
    </row>
    <row r="42" spans="1:9" ht="25.5" x14ac:dyDescent="0.25">
      <c r="A42" s="92">
        <v>42</v>
      </c>
      <c r="B42" s="93"/>
      <c r="C42" s="94"/>
      <c r="D42" s="15" t="s">
        <v>39</v>
      </c>
      <c r="E42" s="137">
        <v>0</v>
      </c>
      <c r="F42" s="138"/>
      <c r="G42" s="138"/>
      <c r="H42" s="138">
        <v>0</v>
      </c>
      <c r="I42" s="138">
        <v>0</v>
      </c>
    </row>
    <row r="43" spans="1:9" x14ac:dyDescent="0.25">
      <c r="A43" s="287" t="s">
        <v>119</v>
      </c>
      <c r="B43" s="288"/>
      <c r="C43" s="289"/>
      <c r="D43" s="36" t="s">
        <v>120</v>
      </c>
      <c r="E43" s="140">
        <f>E44</f>
        <v>0</v>
      </c>
      <c r="F43" s="140">
        <f t="shared" ref="F43:I44" si="12">F44</f>
        <v>0</v>
      </c>
      <c r="G43" s="140">
        <f t="shared" si="12"/>
        <v>0</v>
      </c>
      <c r="H43" s="140">
        <f t="shared" si="12"/>
        <v>0</v>
      </c>
      <c r="I43" s="140">
        <f t="shared" si="12"/>
        <v>0</v>
      </c>
    </row>
    <row r="44" spans="1:9" x14ac:dyDescent="0.25">
      <c r="A44" s="95">
        <v>3</v>
      </c>
      <c r="B44" s="96"/>
      <c r="C44" s="97"/>
      <c r="D44" s="91" t="s">
        <v>15</v>
      </c>
      <c r="E44" s="137">
        <f>E45</f>
        <v>0</v>
      </c>
      <c r="F44" s="137">
        <f t="shared" si="12"/>
        <v>0</v>
      </c>
      <c r="G44" s="137">
        <f t="shared" si="12"/>
        <v>0</v>
      </c>
      <c r="H44" s="137">
        <f t="shared" si="12"/>
        <v>0</v>
      </c>
      <c r="I44" s="137">
        <f t="shared" si="12"/>
        <v>0</v>
      </c>
    </row>
    <row r="45" spans="1:9" x14ac:dyDescent="0.25">
      <c r="A45" s="92">
        <v>32</v>
      </c>
      <c r="B45" s="93"/>
      <c r="C45" s="94"/>
      <c r="D45" s="91" t="s">
        <v>28</v>
      </c>
      <c r="E45" s="137">
        <v>0</v>
      </c>
      <c r="F45" s="138">
        <v>0</v>
      </c>
      <c r="G45" s="138"/>
      <c r="H45" s="138">
        <v>0</v>
      </c>
      <c r="I45" s="138">
        <v>0</v>
      </c>
    </row>
    <row r="46" spans="1:9" ht="25.5" x14ac:dyDescent="0.25">
      <c r="A46" s="287" t="s">
        <v>114</v>
      </c>
      <c r="B46" s="288"/>
      <c r="C46" s="289"/>
      <c r="D46" s="36" t="s">
        <v>115</v>
      </c>
      <c r="E46" s="140">
        <f>E47</f>
        <v>0</v>
      </c>
      <c r="F46" s="144">
        <f>F47</f>
        <v>0</v>
      </c>
      <c r="G46" s="136">
        <f>G47</f>
        <v>0</v>
      </c>
      <c r="H46" s="136">
        <f>H47</f>
        <v>0</v>
      </c>
      <c r="I46" s="136">
        <f>I47</f>
        <v>0</v>
      </c>
    </row>
    <row r="47" spans="1:9" ht="19.5" customHeight="1" x14ac:dyDescent="0.25">
      <c r="A47" s="95">
        <v>4</v>
      </c>
      <c r="B47" s="96"/>
      <c r="C47" s="97"/>
      <c r="D47" s="91" t="s">
        <v>17</v>
      </c>
      <c r="E47" s="137">
        <f>E48</f>
        <v>0</v>
      </c>
      <c r="F47" s="137">
        <f t="shared" ref="F47" si="13">F48</f>
        <v>0</v>
      </c>
      <c r="G47" s="137">
        <f t="shared" ref="G47:I47" si="14">G48</f>
        <v>0</v>
      </c>
      <c r="H47" s="137">
        <f>H48</f>
        <v>0</v>
      </c>
      <c r="I47" s="137">
        <f t="shared" si="14"/>
        <v>0</v>
      </c>
    </row>
    <row r="48" spans="1:9" ht="25.5" x14ac:dyDescent="0.25">
      <c r="A48" s="92">
        <v>42</v>
      </c>
      <c r="B48" s="93"/>
      <c r="C48" s="94"/>
      <c r="D48" s="15" t="s">
        <v>39</v>
      </c>
      <c r="E48" s="137">
        <v>0</v>
      </c>
      <c r="F48" s="138">
        <v>0</v>
      </c>
      <c r="G48" s="138"/>
      <c r="H48" s="138">
        <v>0</v>
      </c>
      <c r="I48" s="138">
        <v>0</v>
      </c>
    </row>
    <row r="49" spans="1:9" s="201" customFormat="1" ht="15.75" x14ac:dyDescent="0.25">
      <c r="A49" s="263" t="s">
        <v>98</v>
      </c>
      <c r="B49" s="264"/>
      <c r="C49" s="265"/>
      <c r="D49" s="199" t="s">
        <v>69</v>
      </c>
      <c r="E49" s="200">
        <f>E50</f>
        <v>4446</v>
      </c>
      <c r="F49" s="200">
        <f t="shared" ref="F49:I49" si="15">F50</f>
        <v>10010</v>
      </c>
      <c r="G49" s="200">
        <f t="shared" si="15"/>
        <v>10010</v>
      </c>
      <c r="H49" s="200">
        <f t="shared" si="15"/>
        <v>10010</v>
      </c>
      <c r="I49" s="200">
        <f t="shared" si="15"/>
        <v>10010</v>
      </c>
    </row>
    <row r="50" spans="1:9" ht="14.25" customHeight="1" x14ac:dyDescent="0.25">
      <c r="A50" s="266" t="s">
        <v>97</v>
      </c>
      <c r="B50" s="267"/>
      <c r="C50" s="268"/>
      <c r="D50" s="41" t="s">
        <v>50</v>
      </c>
      <c r="E50" s="134">
        <f t="shared" ref="E50:F52" si="16">E51</f>
        <v>4446</v>
      </c>
      <c r="F50" s="145">
        <f t="shared" si="16"/>
        <v>10010</v>
      </c>
      <c r="G50" s="145">
        <f t="shared" ref="G50:I52" si="17">G51</f>
        <v>10010</v>
      </c>
      <c r="H50" s="145">
        <f t="shared" si="17"/>
        <v>10010</v>
      </c>
      <c r="I50" s="145">
        <f t="shared" si="17"/>
        <v>10010</v>
      </c>
    </row>
    <row r="51" spans="1:9" ht="15" customHeight="1" x14ac:dyDescent="0.25">
      <c r="A51" s="269" t="s">
        <v>108</v>
      </c>
      <c r="B51" s="270"/>
      <c r="C51" s="271"/>
      <c r="D51" s="35" t="s">
        <v>12</v>
      </c>
      <c r="E51" s="135">
        <f t="shared" si="16"/>
        <v>4446</v>
      </c>
      <c r="F51" s="136">
        <f t="shared" si="16"/>
        <v>10010</v>
      </c>
      <c r="G51" s="136">
        <f t="shared" si="17"/>
        <v>10010</v>
      </c>
      <c r="H51" s="136">
        <f t="shared" si="17"/>
        <v>10010</v>
      </c>
      <c r="I51" s="136">
        <f t="shared" si="17"/>
        <v>10010</v>
      </c>
    </row>
    <row r="52" spans="1:9" x14ac:dyDescent="0.25">
      <c r="A52" s="269">
        <v>3</v>
      </c>
      <c r="B52" s="270"/>
      <c r="C52" s="271"/>
      <c r="D52" s="26" t="s">
        <v>15</v>
      </c>
      <c r="E52" s="135">
        <f t="shared" si="16"/>
        <v>4446</v>
      </c>
      <c r="F52" s="138">
        <v>10010</v>
      </c>
      <c r="G52" s="138">
        <v>10010</v>
      </c>
      <c r="H52" s="138">
        <f t="shared" si="17"/>
        <v>10010</v>
      </c>
      <c r="I52" s="138">
        <f t="shared" si="17"/>
        <v>10010</v>
      </c>
    </row>
    <row r="53" spans="1:9" x14ac:dyDescent="0.25">
      <c r="A53" s="281">
        <v>32</v>
      </c>
      <c r="B53" s="282"/>
      <c r="C53" s="283"/>
      <c r="D53" s="16" t="s">
        <v>28</v>
      </c>
      <c r="E53" s="137">
        <v>4446</v>
      </c>
      <c r="F53" s="138">
        <v>10010</v>
      </c>
      <c r="G53" s="138">
        <v>10010</v>
      </c>
      <c r="H53" s="138">
        <v>10010</v>
      </c>
      <c r="I53" s="138">
        <v>10010</v>
      </c>
    </row>
    <row r="54" spans="1:9" s="201" customFormat="1" ht="32.25" customHeight="1" x14ac:dyDescent="0.25">
      <c r="A54" s="263" t="s">
        <v>126</v>
      </c>
      <c r="B54" s="264"/>
      <c r="C54" s="265"/>
      <c r="D54" s="199" t="s">
        <v>125</v>
      </c>
      <c r="E54" s="200">
        <f>E55</f>
        <v>14298</v>
      </c>
      <c r="F54" s="200">
        <f t="shared" ref="F54:I60" si="18">F55</f>
        <v>15200</v>
      </c>
      <c r="G54" s="200">
        <f>G55</f>
        <v>34000</v>
      </c>
      <c r="H54" s="200">
        <f t="shared" si="18"/>
        <v>15000</v>
      </c>
      <c r="I54" s="200">
        <f t="shared" si="18"/>
        <v>15000</v>
      </c>
    </row>
    <row r="55" spans="1:9" ht="28.5" customHeight="1" x14ac:dyDescent="0.25">
      <c r="A55" s="266" t="s">
        <v>127</v>
      </c>
      <c r="B55" s="267"/>
      <c r="C55" s="268"/>
      <c r="D55" s="198" t="s">
        <v>137</v>
      </c>
      <c r="E55" s="134">
        <f>E56+E60+E65+E71</f>
        <v>14298</v>
      </c>
      <c r="F55" s="145">
        <f>F56+F60+F65+F71</f>
        <v>15200</v>
      </c>
      <c r="G55" s="145">
        <f>G56+G59+G60+G65+G71</f>
        <v>34000</v>
      </c>
      <c r="H55" s="145">
        <f>H56+H60+H65+H71</f>
        <v>15000</v>
      </c>
      <c r="I55" s="145">
        <f>I56+I60+I65+I71</f>
        <v>15000</v>
      </c>
    </row>
    <row r="56" spans="1:9" ht="35.25" customHeight="1" x14ac:dyDescent="0.25">
      <c r="A56" s="214" t="s">
        <v>128</v>
      </c>
      <c r="B56" s="215"/>
      <c r="C56" s="216">
        <v>431</v>
      </c>
      <c r="D56" s="216" t="s">
        <v>38</v>
      </c>
      <c r="E56" s="134">
        <f t="shared" ref="E56:I57" si="19">E57</f>
        <v>347</v>
      </c>
      <c r="F56" s="145">
        <f t="shared" si="19"/>
        <v>10970</v>
      </c>
      <c r="G56" s="145">
        <f t="shared" si="19"/>
        <v>11000</v>
      </c>
      <c r="H56" s="145">
        <f t="shared" si="19"/>
        <v>12000</v>
      </c>
      <c r="I56" s="145">
        <f t="shared" si="19"/>
        <v>12000</v>
      </c>
    </row>
    <row r="57" spans="1:9" ht="28.5" customHeight="1" x14ac:dyDescent="0.25">
      <c r="A57" s="214"/>
      <c r="B57" s="215">
        <v>4</v>
      </c>
      <c r="C57" s="216"/>
      <c r="D57" s="216" t="s">
        <v>17</v>
      </c>
      <c r="E57" s="134">
        <f t="shared" si="19"/>
        <v>347</v>
      </c>
      <c r="F57" s="145">
        <f t="shared" si="19"/>
        <v>10970</v>
      </c>
      <c r="G57" s="145">
        <f t="shared" si="19"/>
        <v>11000</v>
      </c>
      <c r="H57" s="145">
        <f t="shared" si="19"/>
        <v>12000</v>
      </c>
      <c r="I57" s="145">
        <f t="shared" si="19"/>
        <v>12000</v>
      </c>
    </row>
    <row r="58" spans="1:9" ht="28.5" customHeight="1" x14ac:dyDescent="0.25">
      <c r="A58" s="214"/>
      <c r="B58" s="215">
        <v>42</v>
      </c>
      <c r="C58" s="216"/>
      <c r="D58" s="216" t="s">
        <v>39</v>
      </c>
      <c r="E58" s="134">
        <v>347</v>
      </c>
      <c r="F58" s="145">
        <v>10970</v>
      </c>
      <c r="G58" s="145">
        <v>11000</v>
      </c>
      <c r="H58" s="145">
        <v>12000</v>
      </c>
      <c r="I58" s="145">
        <v>12000</v>
      </c>
    </row>
    <row r="59" spans="1:9" ht="28.5" customHeight="1" x14ac:dyDescent="0.25">
      <c r="A59" s="214" t="s">
        <v>139</v>
      </c>
      <c r="B59" s="215">
        <v>42</v>
      </c>
      <c r="C59" s="216"/>
      <c r="D59" s="216" t="s">
        <v>39</v>
      </c>
      <c r="E59" s="134"/>
      <c r="F59" s="145"/>
      <c r="G59" s="145">
        <v>19000</v>
      </c>
      <c r="H59" s="145"/>
      <c r="I59" s="145"/>
    </row>
    <row r="60" spans="1:9" ht="15" customHeight="1" x14ac:dyDescent="0.25">
      <c r="A60" s="269" t="s">
        <v>111</v>
      </c>
      <c r="B60" s="270"/>
      <c r="C60" s="271"/>
      <c r="D60" s="197" t="s">
        <v>32</v>
      </c>
      <c r="E60" s="135">
        <f t="shared" ref="E60:F61" si="20">E61</f>
        <v>4161</v>
      </c>
      <c r="F60" s="136">
        <f t="shared" si="20"/>
        <v>2730</v>
      </c>
      <c r="G60" s="136">
        <f t="shared" si="18"/>
        <v>2000</v>
      </c>
      <c r="H60" s="136">
        <f t="shared" si="18"/>
        <v>1000</v>
      </c>
      <c r="I60" s="136">
        <f t="shared" si="18"/>
        <v>1000</v>
      </c>
    </row>
    <row r="61" spans="1:9" ht="18.75" customHeight="1" x14ac:dyDescent="0.25">
      <c r="A61" s="190">
        <v>4</v>
      </c>
      <c r="B61" s="191"/>
      <c r="C61" s="192"/>
      <c r="D61" s="193" t="s">
        <v>17</v>
      </c>
      <c r="E61" s="135">
        <f t="shared" si="20"/>
        <v>4161</v>
      </c>
      <c r="F61" s="138">
        <f t="shared" si="20"/>
        <v>2730</v>
      </c>
      <c r="G61" s="138">
        <v>2000</v>
      </c>
      <c r="H61" s="138">
        <v>1000</v>
      </c>
      <c r="I61" s="138">
        <v>1000</v>
      </c>
    </row>
    <row r="62" spans="1:9" ht="25.5" x14ac:dyDescent="0.25">
      <c r="A62" s="194">
        <v>42</v>
      </c>
      <c r="B62" s="195"/>
      <c r="C62" s="196"/>
      <c r="D62" s="15" t="s">
        <v>39</v>
      </c>
      <c r="E62" s="137">
        <v>4161</v>
      </c>
      <c r="F62" s="138">
        <v>2730</v>
      </c>
      <c r="G62" s="138">
        <v>2000</v>
      </c>
      <c r="H62" s="138">
        <v>1000</v>
      </c>
      <c r="I62" s="138">
        <v>1000</v>
      </c>
    </row>
    <row r="63" spans="1:9" ht="15.75" x14ac:dyDescent="0.25">
      <c r="A63" s="263"/>
      <c r="B63" s="264"/>
      <c r="C63" s="265"/>
      <c r="D63" s="202"/>
      <c r="E63" s="200"/>
      <c r="F63" s="200"/>
      <c r="G63" s="200"/>
      <c r="H63" s="200"/>
      <c r="I63" s="200"/>
    </row>
    <row r="64" spans="1:9" ht="29.25" customHeight="1" x14ac:dyDescent="0.25">
      <c r="A64" s="266"/>
      <c r="B64" s="267"/>
      <c r="C64" s="268"/>
      <c r="D64" s="203"/>
      <c r="E64" s="134"/>
      <c r="F64" s="145"/>
      <c r="G64" s="145"/>
      <c r="H64" s="145"/>
      <c r="I64" s="145"/>
    </row>
    <row r="65" spans="1:9" ht="15" customHeight="1" x14ac:dyDescent="0.25">
      <c r="A65" s="269" t="s">
        <v>105</v>
      </c>
      <c r="B65" s="270"/>
      <c r="C65" s="271"/>
      <c r="D65" s="204" t="s">
        <v>129</v>
      </c>
      <c r="E65" s="135">
        <f>E66</f>
        <v>0</v>
      </c>
      <c r="F65" s="136">
        <f>F68</f>
        <v>1500</v>
      </c>
      <c r="G65" s="136">
        <f>G66</f>
        <v>2000</v>
      </c>
      <c r="H65" s="136">
        <f>H66</f>
        <v>2000</v>
      </c>
      <c r="I65" s="136">
        <f>I66</f>
        <v>2000</v>
      </c>
    </row>
    <row r="66" spans="1:9" ht="25.5" x14ac:dyDescent="0.25">
      <c r="A66" s="209">
        <v>4</v>
      </c>
      <c r="B66" s="210">
        <v>4</v>
      </c>
      <c r="C66" s="211"/>
      <c r="D66" s="205" t="s">
        <v>17</v>
      </c>
      <c r="E66" s="135">
        <f>E68</f>
        <v>0</v>
      </c>
      <c r="F66" s="138">
        <f>F68</f>
        <v>1500</v>
      </c>
      <c r="G66" s="138">
        <f>G68</f>
        <v>2000</v>
      </c>
      <c r="H66" s="138">
        <v>2000</v>
      </c>
      <c r="I66" s="138">
        <v>2000</v>
      </c>
    </row>
    <row r="67" spans="1:9" x14ac:dyDescent="0.25">
      <c r="A67" s="220"/>
      <c r="B67" s="221"/>
      <c r="C67" s="222"/>
      <c r="D67" s="212"/>
      <c r="E67" s="135"/>
      <c r="F67" s="138"/>
      <c r="G67" s="138"/>
      <c r="H67" s="138"/>
      <c r="I67" s="138"/>
    </row>
    <row r="68" spans="1:9" x14ac:dyDescent="0.25">
      <c r="A68" s="206">
        <v>42</v>
      </c>
      <c r="B68" s="207"/>
      <c r="C68" s="208"/>
      <c r="D68" s="15" t="s">
        <v>130</v>
      </c>
      <c r="E68" s="137">
        <v>0</v>
      </c>
      <c r="F68" s="138">
        <v>1500</v>
      </c>
      <c r="G68" s="138">
        <v>2000</v>
      </c>
      <c r="H68" s="138">
        <v>2000</v>
      </c>
      <c r="I68" s="138">
        <v>2000</v>
      </c>
    </row>
    <row r="69" spans="1:9" ht="27.75" customHeight="1" x14ac:dyDescent="0.25">
      <c r="A69" s="263"/>
      <c r="B69" s="264"/>
      <c r="C69" s="265"/>
      <c r="D69" s="213"/>
      <c r="E69" s="200"/>
      <c r="F69" s="200"/>
      <c r="G69" s="200"/>
      <c r="H69" s="200"/>
      <c r="I69" s="200"/>
    </row>
    <row r="70" spans="1:9" ht="22.5" customHeight="1" x14ac:dyDescent="0.25">
      <c r="A70" s="266"/>
      <c r="B70" s="267"/>
      <c r="C70" s="268"/>
      <c r="D70" s="216"/>
      <c r="E70" s="134"/>
      <c r="F70" s="145"/>
      <c r="G70" s="145"/>
      <c r="H70" s="145"/>
      <c r="I70" s="145"/>
    </row>
    <row r="71" spans="1:9" ht="15" customHeight="1" x14ac:dyDescent="0.25">
      <c r="A71" s="269" t="s">
        <v>108</v>
      </c>
      <c r="B71" s="270"/>
      <c r="C71" s="271"/>
      <c r="D71" s="219" t="s">
        <v>12</v>
      </c>
      <c r="E71" s="135">
        <f>E72</f>
        <v>9790</v>
      </c>
      <c r="F71" s="136"/>
      <c r="G71" s="136"/>
      <c r="H71" s="136"/>
      <c r="I71" s="136"/>
    </row>
    <row r="72" spans="1:9" ht="25.5" x14ac:dyDescent="0.25">
      <c r="A72" s="217">
        <v>4</v>
      </c>
      <c r="B72" s="218">
        <v>4</v>
      </c>
      <c r="C72" s="219"/>
      <c r="D72" s="230" t="s">
        <v>17</v>
      </c>
      <c r="E72" s="135">
        <f>E73</f>
        <v>9790</v>
      </c>
      <c r="F72" s="136"/>
      <c r="G72" s="136"/>
      <c r="H72" s="136"/>
      <c r="I72" s="136"/>
    </row>
    <row r="73" spans="1:9" ht="25.5" x14ac:dyDescent="0.25">
      <c r="A73" s="220">
        <v>42</v>
      </c>
      <c r="B73" s="221"/>
      <c r="C73" s="222"/>
      <c r="D73" s="212" t="s">
        <v>39</v>
      </c>
      <c r="E73" s="135">
        <v>9790</v>
      </c>
      <c r="F73" s="138"/>
      <c r="G73" s="138"/>
      <c r="H73" s="138"/>
      <c r="I73" s="138"/>
    </row>
    <row r="74" spans="1:9" x14ac:dyDescent="0.25">
      <c r="A74" s="220"/>
      <c r="B74" s="221"/>
      <c r="C74" s="222"/>
      <c r="D74" s="212"/>
      <c r="E74" s="135"/>
      <c r="F74" s="138"/>
      <c r="G74" s="138"/>
      <c r="H74" s="138"/>
      <c r="I74" s="138"/>
    </row>
    <row r="75" spans="1:9" x14ac:dyDescent="0.25">
      <c r="A75" s="223"/>
      <c r="B75" s="224"/>
      <c r="C75" s="225"/>
      <c r="D75" s="15"/>
      <c r="E75" s="137"/>
      <c r="F75" s="138"/>
      <c r="G75" s="138"/>
      <c r="H75" s="138"/>
      <c r="I75" s="138"/>
    </row>
    <row r="76" spans="1:9" ht="15.75" x14ac:dyDescent="0.25">
      <c r="A76" s="263"/>
      <c r="B76" s="264"/>
      <c r="C76" s="265"/>
      <c r="D76" s="213"/>
      <c r="E76" s="200"/>
      <c r="F76" s="200"/>
      <c r="G76" s="200"/>
      <c r="H76" s="200"/>
      <c r="I76" s="200"/>
    </row>
    <row r="77" spans="1:9" ht="20.25" customHeight="1" x14ac:dyDescent="0.25">
      <c r="A77" s="266"/>
      <c r="B77" s="267"/>
      <c r="C77" s="268"/>
      <c r="D77" s="216"/>
      <c r="E77" s="134"/>
      <c r="F77" s="145"/>
      <c r="G77" s="145"/>
      <c r="H77" s="145"/>
      <c r="I77" s="145"/>
    </row>
    <row r="78" spans="1:9" x14ac:dyDescent="0.25">
      <c r="A78" s="269"/>
      <c r="B78" s="270"/>
      <c r="C78" s="271"/>
      <c r="D78" s="219"/>
      <c r="E78" s="135"/>
      <c r="F78" s="136"/>
      <c r="G78" s="136"/>
      <c r="H78" s="136"/>
      <c r="I78" s="136"/>
    </row>
    <row r="79" spans="1:9" x14ac:dyDescent="0.25">
      <c r="A79" s="220"/>
      <c r="B79" s="221"/>
      <c r="C79" s="222"/>
      <c r="D79" s="212"/>
      <c r="E79" s="135"/>
      <c r="F79" s="138"/>
      <c r="G79" s="138"/>
      <c r="H79" s="138"/>
      <c r="I79" s="138"/>
    </row>
    <row r="80" spans="1:9" x14ac:dyDescent="0.25">
      <c r="A80" s="220"/>
      <c r="B80" s="221"/>
      <c r="C80" s="222"/>
      <c r="D80" s="212"/>
      <c r="E80" s="135"/>
      <c r="F80" s="138"/>
      <c r="G80" s="138"/>
      <c r="H80" s="138"/>
      <c r="I80" s="138"/>
    </row>
    <row r="81" spans="1:9" x14ac:dyDescent="0.25">
      <c r="A81" s="223"/>
      <c r="B81" s="224"/>
      <c r="C81" s="225"/>
      <c r="D81" s="15"/>
      <c r="E81" s="137"/>
      <c r="F81" s="138"/>
      <c r="G81" s="138"/>
      <c r="H81" s="138"/>
      <c r="I81" s="138"/>
    </row>
  </sheetData>
  <mergeCells count="36">
    <mergeCell ref="A78:C78"/>
    <mergeCell ref="A69:C69"/>
    <mergeCell ref="A70:C70"/>
    <mergeCell ref="A71:C71"/>
    <mergeCell ref="A76:C76"/>
    <mergeCell ref="A77:C77"/>
    <mergeCell ref="A65:C65"/>
    <mergeCell ref="A53:C53"/>
    <mergeCell ref="A54:C54"/>
    <mergeCell ref="A55:C55"/>
    <mergeCell ref="A60:C60"/>
    <mergeCell ref="A63:C63"/>
    <mergeCell ref="A64:C64"/>
    <mergeCell ref="A33:C33"/>
    <mergeCell ref="A52:C52"/>
    <mergeCell ref="A49:C49"/>
    <mergeCell ref="A50:C50"/>
    <mergeCell ref="A17:C17"/>
    <mergeCell ref="A29:C29"/>
    <mergeCell ref="A51:C51"/>
    <mergeCell ref="A46:C46"/>
    <mergeCell ref="A43:C43"/>
    <mergeCell ref="A39:C39"/>
    <mergeCell ref="A37:C37"/>
    <mergeCell ref="A1:I1"/>
    <mergeCell ref="A25:C25"/>
    <mergeCell ref="A8:C8"/>
    <mergeCell ref="A9:C9"/>
    <mergeCell ref="A10:C10"/>
    <mergeCell ref="A3:I3"/>
    <mergeCell ref="A5:C5"/>
    <mergeCell ref="A6:C6"/>
    <mergeCell ref="A7:C7"/>
    <mergeCell ref="A11:C11"/>
    <mergeCell ref="A13:C13"/>
    <mergeCell ref="A12:C12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19" zoomScale="98" zoomScaleNormal="98" workbookViewId="0">
      <selection activeCell="H37" sqref="H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8" width="25.28515625" style="33" customWidth="1"/>
    <col min="9" max="9" width="25.28515625" customWidth="1"/>
  </cols>
  <sheetData>
    <row r="1" spans="1:9" ht="42" customHeight="1" x14ac:dyDescent="0.25">
      <c r="A1" s="254" t="s">
        <v>132</v>
      </c>
      <c r="B1" s="254"/>
      <c r="C1" s="254"/>
      <c r="D1" s="254"/>
      <c r="E1" s="254"/>
      <c r="F1" s="254"/>
      <c r="G1" s="254"/>
      <c r="H1" s="254"/>
      <c r="I1" s="254"/>
    </row>
    <row r="2" spans="1:9" ht="18" customHeight="1" x14ac:dyDescent="0.25">
      <c r="A2" s="2"/>
      <c r="B2" s="2"/>
      <c r="C2" s="2"/>
      <c r="D2" s="2"/>
      <c r="E2" s="2"/>
      <c r="F2" s="2"/>
      <c r="G2" s="2"/>
      <c r="H2" s="31"/>
      <c r="I2" s="2"/>
    </row>
    <row r="3" spans="1:9" ht="15.75" x14ac:dyDescent="0.25">
      <c r="A3" s="254" t="s">
        <v>25</v>
      </c>
      <c r="B3" s="254"/>
      <c r="C3" s="254"/>
      <c r="D3" s="254"/>
      <c r="E3" s="254"/>
      <c r="F3" s="254"/>
      <c r="G3" s="254"/>
      <c r="H3" s="256"/>
      <c r="I3" s="256"/>
    </row>
    <row r="4" spans="1:9" ht="18" x14ac:dyDescent="0.25">
      <c r="A4" s="2"/>
      <c r="B4" s="2"/>
      <c r="C4" s="2"/>
      <c r="D4" s="2"/>
      <c r="E4" s="2"/>
      <c r="F4" s="2"/>
      <c r="G4" s="2"/>
      <c r="H4" s="32"/>
      <c r="I4" s="3"/>
    </row>
    <row r="5" spans="1:9" ht="18" customHeight="1" x14ac:dyDescent="0.25">
      <c r="A5" s="254" t="s">
        <v>7</v>
      </c>
      <c r="B5" s="236"/>
      <c r="C5" s="236"/>
      <c r="D5" s="236"/>
      <c r="E5" s="236"/>
      <c r="F5" s="236"/>
      <c r="G5" s="236"/>
      <c r="H5" s="236"/>
      <c r="I5" s="236"/>
    </row>
    <row r="6" spans="1:9" ht="18" x14ac:dyDescent="0.25">
      <c r="A6" s="2"/>
      <c r="B6" s="2"/>
      <c r="C6" s="2"/>
      <c r="D6" s="2"/>
      <c r="E6" s="2"/>
      <c r="F6" s="2"/>
      <c r="G6" s="2"/>
      <c r="H6" s="32"/>
      <c r="I6" s="3"/>
    </row>
    <row r="7" spans="1:9" ht="15.75" x14ac:dyDescent="0.25">
      <c r="A7" s="254" t="s">
        <v>102</v>
      </c>
      <c r="B7" s="255"/>
      <c r="C7" s="255"/>
      <c r="D7" s="255"/>
      <c r="E7" s="255"/>
      <c r="F7" s="255"/>
      <c r="G7" s="255"/>
      <c r="H7" s="255"/>
      <c r="I7" s="255"/>
    </row>
    <row r="8" spans="1:9" ht="18" x14ac:dyDescent="0.25">
      <c r="A8" s="2"/>
      <c r="B8" s="2"/>
      <c r="C8" s="2"/>
      <c r="D8" s="2"/>
      <c r="E8" s="2"/>
      <c r="F8" s="2"/>
      <c r="G8" s="2"/>
      <c r="H8" s="32"/>
      <c r="I8" s="3"/>
    </row>
    <row r="9" spans="1:9" ht="25.5" x14ac:dyDescent="0.25">
      <c r="A9" s="13" t="s">
        <v>8</v>
      </c>
      <c r="B9" s="12" t="s">
        <v>9</v>
      </c>
      <c r="C9" s="12" t="s">
        <v>10</v>
      </c>
      <c r="D9" s="12" t="s">
        <v>6</v>
      </c>
      <c r="E9" s="82" t="s">
        <v>70</v>
      </c>
      <c r="F9" s="83" t="s">
        <v>71</v>
      </c>
      <c r="G9" s="83" t="s">
        <v>72</v>
      </c>
      <c r="H9" s="83" t="s">
        <v>73</v>
      </c>
      <c r="I9" s="83" t="s">
        <v>74</v>
      </c>
    </row>
    <row r="10" spans="1:9" ht="15.75" x14ac:dyDescent="0.25">
      <c r="A10" s="127"/>
      <c r="B10" s="128"/>
      <c r="C10" s="128"/>
      <c r="D10" s="129" t="s">
        <v>43</v>
      </c>
      <c r="E10" s="173">
        <f>E11+E16</f>
        <v>581669</v>
      </c>
      <c r="F10" s="173">
        <f t="shared" ref="F10:I10" si="0">F11+F16</f>
        <v>606470</v>
      </c>
      <c r="G10" s="173">
        <f t="shared" si="0"/>
        <v>640000</v>
      </c>
      <c r="H10" s="173">
        <f t="shared" si="0"/>
        <v>660000</v>
      </c>
      <c r="I10" s="173">
        <f t="shared" si="0"/>
        <v>665000</v>
      </c>
    </row>
    <row r="11" spans="1:9" ht="15.75" customHeight="1" x14ac:dyDescent="0.25">
      <c r="A11" s="6">
        <v>6</v>
      </c>
      <c r="B11" s="6"/>
      <c r="C11" s="6"/>
      <c r="D11" s="6" t="s">
        <v>11</v>
      </c>
      <c r="E11" s="143">
        <f>SUM(E12:E15)</f>
        <v>581669</v>
      </c>
      <c r="F11" s="143">
        <f t="shared" ref="F11:I11" si="1">SUM(F12:F15)</f>
        <v>606470</v>
      </c>
      <c r="G11" s="143">
        <f t="shared" si="1"/>
        <v>640000</v>
      </c>
      <c r="H11" s="143">
        <f t="shared" si="1"/>
        <v>660000</v>
      </c>
      <c r="I11" s="143">
        <f t="shared" si="1"/>
        <v>665000</v>
      </c>
    </row>
    <row r="12" spans="1:9" ht="38.25" x14ac:dyDescent="0.25">
      <c r="A12" s="6"/>
      <c r="B12" s="10">
        <v>63</v>
      </c>
      <c r="C12" s="10"/>
      <c r="D12" s="10" t="s">
        <v>36</v>
      </c>
      <c r="E12" s="141">
        <v>71723</v>
      </c>
      <c r="F12" s="141">
        <v>55360</v>
      </c>
      <c r="G12" s="141">
        <v>53500</v>
      </c>
      <c r="H12" s="141">
        <v>53500</v>
      </c>
      <c r="I12" s="141">
        <v>53500</v>
      </c>
    </row>
    <row r="13" spans="1:9" ht="51" x14ac:dyDescent="0.25">
      <c r="A13" s="7"/>
      <c r="B13" s="7">
        <v>65</v>
      </c>
      <c r="C13" s="8"/>
      <c r="D13" s="11" t="s">
        <v>41</v>
      </c>
      <c r="E13" s="139">
        <v>73638</v>
      </c>
      <c r="F13" s="139">
        <v>63000</v>
      </c>
      <c r="G13" s="139">
        <v>65500</v>
      </c>
      <c r="H13" s="139">
        <v>80500</v>
      </c>
      <c r="I13" s="139">
        <v>82500</v>
      </c>
    </row>
    <row r="14" spans="1:9" ht="38.25" x14ac:dyDescent="0.25">
      <c r="A14" s="7"/>
      <c r="B14" s="7">
        <v>66</v>
      </c>
      <c r="C14" s="8"/>
      <c r="D14" s="11" t="s">
        <v>42</v>
      </c>
      <c r="E14" s="139">
        <v>34005</v>
      </c>
      <c r="F14" s="138">
        <v>32000</v>
      </c>
      <c r="G14" s="138">
        <v>33500</v>
      </c>
      <c r="H14" s="138">
        <v>33500</v>
      </c>
      <c r="I14" s="138">
        <v>33500</v>
      </c>
    </row>
    <row r="15" spans="1:9" ht="38.25" x14ac:dyDescent="0.25">
      <c r="A15" s="7"/>
      <c r="B15" s="7">
        <v>67</v>
      </c>
      <c r="C15" s="8"/>
      <c r="D15" s="10" t="s">
        <v>37</v>
      </c>
      <c r="E15" s="141">
        <v>402303</v>
      </c>
      <c r="F15" s="141">
        <v>456110</v>
      </c>
      <c r="G15" s="141">
        <v>487500</v>
      </c>
      <c r="H15" s="141">
        <v>492500</v>
      </c>
      <c r="I15" s="141">
        <v>495500</v>
      </c>
    </row>
    <row r="16" spans="1:9" ht="25.5" x14ac:dyDescent="0.25">
      <c r="A16" s="9">
        <v>7</v>
      </c>
      <c r="B16" s="9"/>
      <c r="C16" s="9"/>
      <c r="D16" s="14" t="s">
        <v>13</v>
      </c>
      <c r="E16" s="143">
        <f>E17</f>
        <v>0</v>
      </c>
      <c r="F16" s="143">
        <f t="shared" ref="F16:I16" si="2">F17</f>
        <v>0</v>
      </c>
      <c r="G16" s="143">
        <v>0</v>
      </c>
      <c r="H16" s="143">
        <f t="shared" si="2"/>
        <v>0</v>
      </c>
      <c r="I16" s="143">
        <f t="shared" si="2"/>
        <v>0</v>
      </c>
    </row>
    <row r="17" spans="1:9" ht="38.25" x14ac:dyDescent="0.25">
      <c r="A17" s="10"/>
      <c r="B17" s="10">
        <v>72</v>
      </c>
      <c r="C17" s="10"/>
      <c r="D17" s="15" t="s">
        <v>35</v>
      </c>
      <c r="E17" s="141">
        <f>'PRIHODI I RASHODI PO IZVORIMA'!B21</f>
        <v>0</v>
      </c>
      <c r="F17" s="141">
        <f>'PRIHODI I RASHODI PO IZVORIMA'!C21</f>
        <v>0</v>
      </c>
      <c r="G17" s="141">
        <v>0</v>
      </c>
      <c r="H17" s="141">
        <f>'PRIHODI I RASHODI PO IZVORIMA'!E21</f>
        <v>0</v>
      </c>
      <c r="I17" s="141">
        <f>'PRIHODI I RASHODI PO IZVORIMA'!F21</f>
        <v>0</v>
      </c>
    </row>
    <row r="19" spans="1:9" ht="15.75" x14ac:dyDescent="0.25">
      <c r="D19" s="257" t="s">
        <v>131</v>
      </c>
      <c r="E19" s="257"/>
      <c r="F19" s="258"/>
      <c r="G19" s="258"/>
      <c r="H19" s="258"/>
    </row>
    <row r="21" spans="1:9" ht="25.5" x14ac:dyDescent="0.25">
      <c r="A21" s="13" t="s">
        <v>8</v>
      </c>
      <c r="B21" s="12" t="s">
        <v>9</v>
      </c>
      <c r="C21" s="12" t="s">
        <v>10</v>
      </c>
      <c r="D21" s="12" t="s">
        <v>27</v>
      </c>
      <c r="E21" s="82" t="s">
        <v>70</v>
      </c>
      <c r="F21" s="83" t="s">
        <v>71</v>
      </c>
      <c r="G21" s="83" t="s">
        <v>72</v>
      </c>
      <c r="H21" s="83" t="s">
        <v>73</v>
      </c>
      <c r="I21" s="83" t="s">
        <v>74</v>
      </c>
    </row>
    <row r="22" spans="1:9" x14ac:dyDescent="0.25">
      <c r="A22" s="127"/>
      <c r="B22" s="128"/>
      <c r="C22" s="128"/>
      <c r="D22" s="128" t="s">
        <v>104</v>
      </c>
      <c r="E22" s="174">
        <f>E23</f>
        <v>47909</v>
      </c>
      <c r="F22" s="174">
        <f t="shared" ref="F22:I22" si="3">F23</f>
        <v>26550</v>
      </c>
      <c r="G22" s="174">
        <f t="shared" si="3"/>
        <v>50000</v>
      </c>
      <c r="H22" s="174">
        <f t="shared" si="3"/>
        <v>0</v>
      </c>
      <c r="I22" s="174">
        <f t="shared" si="3"/>
        <v>0</v>
      </c>
    </row>
    <row r="23" spans="1:9" s="30" customFormat="1" x14ac:dyDescent="0.25">
      <c r="A23" s="1">
        <v>9</v>
      </c>
      <c r="B23" s="1"/>
      <c r="C23" s="1"/>
      <c r="D23" s="1" t="s">
        <v>44</v>
      </c>
      <c r="E23" s="175">
        <f t="shared" ref="E23:I23" si="4">E24</f>
        <v>47909</v>
      </c>
      <c r="F23" s="175">
        <f t="shared" si="4"/>
        <v>26550</v>
      </c>
      <c r="G23" s="175">
        <f t="shared" si="4"/>
        <v>50000</v>
      </c>
      <c r="H23" s="175">
        <f t="shared" si="4"/>
        <v>0</v>
      </c>
      <c r="I23" s="175">
        <f t="shared" si="4"/>
        <v>0</v>
      </c>
    </row>
    <row r="24" spans="1:9" s="30" customFormat="1" x14ac:dyDescent="0.25">
      <c r="A24" s="1"/>
      <c r="B24" s="1">
        <v>92</v>
      </c>
      <c r="C24" s="1"/>
      <c r="D24" s="1" t="s">
        <v>45</v>
      </c>
      <c r="E24" s="175">
        <v>47909</v>
      </c>
      <c r="F24" s="175">
        <v>26550</v>
      </c>
      <c r="G24" s="175">
        <v>50000</v>
      </c>
      <c r="H24" s="175">
        <f>'PRIHODI I RASHODI PO IZVORIMA'!E27</f>
        <v>0</v>
      </c>
      <c r="I24" s="175">
        <f>'PRIHODI I RASHODI PO IZVORIMA'!F27</f>
        <v>0</v>
      </c>
    </row>
    <row r="25" spans="1:9" s="101" customFormat="1" x14ac:dyDescent="0.25">
      <c r="A25" s="113"/>
      <c r="B25" s="113"/>
      <c r="C25" s="113"/>
      <c r="D25" s="113"/>
      <c r="E25" s="114"/>
      <c r="F25" s="114"/>
      <c r="G25" s="114"/>
      <c r="H25" s="114"/>
      <c r="I25" s="114"/>
    </row>
    <row r="26" spans="1:9" ht="15.75" x14ac:dyDescent="0.25">
      <c r="A26" s="254" t="s">
        <v>103</v>
      </c>
      <c r="B26" s="255"/>
      <c r="C26" s="255"/>
      <c r="D26" s="255"/>
      <c r="E26" s="255"/>
      <c r="F26" s="255"/>
      <c r="G26" s="255"/>
      <c r="H26" s="255"/>
      <c r="I26" s="255"/>
    </row>
    <row r="27" spans="1:9" ht="18" x14ac:dyDescent="0.25">
      <c r="A27" s="2"/>
      <c r="B27" s="2"/>
      <c r="C27" s="2"/>
      <c r="D27" s="2"/>
      <c r="E27" s="2"/>
      <c r="F27" s="2"/>
      <c r="G27" s="2"/>
      <c r="H27" s="32"/>
      <c r="I27" s="3"/>
    </row>
    <row r="28" spans="1:9" ht="25.5" x14ac:dyDescent="0.25">
      <c r="A28" s="13" t="s">
        <v>8</v>
      </c>
      <c r="B28" s="12" t="s">
        <v>9</v>
      </c>
      <c r="C28" s="12" t="s">
        <v>10</v>
      </c>
      <c r="D28" s="12" t="s">
        <v>14</v>
      </c>
      <c r="E28" s="82" t="s">
        <v>70</v>
      </c>
      <c r="F28" s="83" t="s">
        <v>71</v>
      </c>
      <c r="G28" s="83" t="s">
        <v>72</v>
      </c>
      <c r="H28" s="83" t="s">
        <v>73</v>
      </c>
      <c r="I28" s="83" t="s">
        <v>74</v>
      </c>
    </row>
    <row r="29" spans="1:9" ht="15.75" customHeight="1" x14ac:dyDescent="0.25">
      <c r="A29" s="34" t="s">
        <v>65</v>
      </c>
      <c r="B29" s="34"/>
      <c r="C29" s="34"/>
      <c r="D29" s="34" t="s">
        <v>1</v>
      </c>
      <c r="E29" s="176">
        <f>E30+E35</f>
        <v>533760</v>
      </c>
      <c r="F29" s="176">
        <f>F30+F35</f>
        <v>633020</v>
      </c>
      <c r="G29" s="176">
        <f>G30+G35</f>
        <v>690000</v>
      </c>
      <c r="H29" s="176">
        <f>H30+H35</f>
        <v>660000</v>
      </c>
      <c r="I29" s="176">
        <f>I30+I35</f>
        <v>665000</v>
      </c>
    </row>
    <row r="30" spans="1:9" ht="15.75" customHeight="1" x14ac:dyDescent="0.25">
      <c r="A30" s="124">
        <v>3</v>
      </c>
      <c r="B30" s="124"/>
      <c r="C30" s="124"/>
      <c r="D30" s="124" t="s">
        <v>15</v>
      </c>
      <c r="E30" s="177">
        <f>E31+E32+E33+E34</f>
        <v>519462</v>
      </c>
      <c r="F30" s="177">
        <f t="shared" ref="F30:I30" si="5">F31+F32+F33+F34</f>
        <v>617820</v>
      </c>
      <c r="G30" s="177">
        <f>G31+G32+G33+G34</f>
        <v>656000</v>
      </c>
      <c r="H30" s="177">
        <f t="shared" si="5"/>
        <v>645000</v>
      </c>
      <c r="I30" s="177">
        <f t="shared" si="5"/>
        <v>650000</v>
      </c>
    </row>
    <row r="31" spans="1:9" ht="15.75" customHeight="1" x14ac:dyDescent="0.25">
      <c r="A31" s="115"/>
      <c r="B31" s="116">
        <v>31</v>
      </c>
      <c r="C31" s="116"/>
      <c r="D31" s="116" t="s">
        <v>16</v>
      </c>
      <c r="E31" s="178">
        <v>245668</v>
      </c>
      <c r="F31" s="178">
        <v>308690</v>
      </c>
      <c r="G31" s="178">
        <v>339500</v>
      </c>
      <c r="H31" s="178">
        <v>344500</v>
      </c>
      <c r="I31" s="178">
        <v>347500</v>
      </c>
    </row>
    <row r="32" spans="1:9" x14ac:dyDescent="0.25">
      <c r="A32" s="117"/>
      <c r="B32" s="117">
        <v>32</v>
      </c>
      <c r="C32" s="118"/>
      <c r="D32" s="117" t="s">
        <v>28</v>
      </c>
      <c r="E32" s="179">
        <v>267399</v>
      </c>
      <c r="F32" s="179">
        <v>305230</v>
      </c>
      <c r="G32" s="179">
        <v>313300</v>
      </c>
      <c r="H32" s="179">
        <v>297300</v>
      </c>
      <c r="I32" s="179">
        <v>299300</v>
      </c>
    </row>
    <row r="33" spans="1:9" x14ac:dyDescent="0.25">
      <c r="A33" s="117"/>
      <c r="B33" s="117">
        <v>34</v>
      </c>
      <c r="C33" s="118"/>
      <c r="D33" s="119" t="s">
        <v>46</v>
      </c>
      <c r="E33" s="180">
        <v>6395</v>
      </c>
      <c r="F33" s="180">
        <v>3900</v>
      </c>
      <c r="G33" s="180">
        <v>3200</v>
      </c>
      <c r="H33" s="180">
        <v>3200</v>
      </c>
      <c r="I33" s="180">
        <v>3200</v>
      </c>
    </row>
    <row r="34" spans="1:9" ht="38.25" x14ac:dyDescent="0.25">
      <c r="A34" s="117"/>
      <c r="B34" s="117">
        <v>37</v>
      </c>
      <c r="C34" s="118"/>
      <c r="D34" s="120" t="s">
        <v>47</v>
      </c>
      <c r="E34" s="180">
        <f>'POSEBNI DIO'!E15+'POSEBNI DIO'!E22</f>
        <v>0</v>
      </c>
      <c r="F34" s="180">
        <f>'POSEBNI DIO'!F15+'POSEBNI DIO'!F22</f>
        <v>0</v>
      </c>
      <c r="G34" s="180">
        <f>'POSEBNI DIO'!G15+'POSEBNI DIO'!G22</f>
        <v>0</v>
      </c>
      <c r="H34" s="180">
        <f>'POSEBNI DIO'!H15+'POSEBNI DIO'!H22</f>
        <v>0</v>
      </c>
      <c r="I34" s="180">
        <f>'POSEBNI DIO'!I15+'POSEBNI DIO'!I22</f>
        <v>0</v>
      </c>
    </row>
    <row r="35" spans="1:9" ht="25.5" x14ac:dyDescent="0.25">
      <c r="A35" s="125">
        <v>4</v>
      </c>
      <c r="B35" s="125"/>
      <c r="C35" s="125"/>
      <c r="D35" s="126" t="s">
        <v>17</v>
      </c>
      <c r="E35" s="177">
        <f>E36+E37</f>
        <v>14298</v>
      </c>
      <c r="F35" s="177">
        <f t="shared" ref="F35:I35" si="6">F36+F37</f>
        <v>15200</v>
      </c>
      <c r="G35" s="177">
        <f>G36+G37</f>
        <v>34000</v>
      </c>
      <c r="H35" s="177">
        <f t="shared" si="6"/>
        <v>15000</v>
      </c>
      <c r="I35" s="177">
        <f t="shared" si="6"/>
        <v>15000</v>
      </c>
    </row>
    <row r="36" spans="1:9" ht="38.25" x14ac:dyDescent="0.25">
      <c r="A36" s="116"/>
      <c r="B36" s="116" t="s">
        <v>124</v>
      </c>
      <c r="C36" s="116"/>
      <c r="D36" s="121" t="s">
        <v>39</v>
      </c>
      <c r="E36" s="178">
        <v>14298</v>
      </c>
      <c r="F36" s="178">
        <v>15200</v>
      </c>
      <c r="G36" s="178">
        <v>34000</v>
      </c>
      <c r="H36" s="178">
        <v>15000</v>
      </c>
      <c r="I36" s="178">
        <v>15000</v>
      </c>
    </row>
    <row r="37" spans="1:9" ht="45" x14ac:dyDescent="0.25">
      <c r="A37" s="122"/>
      <c r="B37" s="123">
        <v>45</v>
      </c>
      <c r="C37" s="122"/>
      <c r="D37" s="90" t="s">
        <v>64</v>
      </c>
      <c r="E37" s="142">
        <f>'POSEBNI DIO'!E24+'POSEBNI DIO'!E28</f>
        <v>0</v>
      </c>
      <c r="F37" s="142"/>
      <c r="G37" s="142"/>
      <c r="H37" s="142"/>
      <c r="I37" s="142"/>
    </row>
  </sheetData>
  <mergeCells count="6">
    <mergeCell ref="A1:I1"/>
    <mergeCell ref="A7:I7"/>
    <mergeCell ref="A26:I26"/>
    <mergeCell ref="A3:I3"/>
    <mergeCell ref="A5:I5"/>
    <mergeCell ref="D19:H19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31" zoomScaleNormal="100" workbookViewId="0">
      <selection activeCell="B40" sqref="B40"/>
    </sheetView>
  </sheetViews>
  <sheetFormatPr defaultRowHeight="15" x14ac:dyDescent="0.25"/>
  <cols>
    <col min="1" max="4" width="25.28515625" customWidth="1"/>
    <col min="5" max="6" width="23.5703125" customWidth="1"/>
    <col min="8" max="9" width="10.140625" bestFit="1" customWidth="1"/>
  </cols>
  <sheetData>
    <row r="1" spans="1:10" ht="42" customHeight="1" x14ac:dyDescent="0.25">
      <c r="A1" s="254" t="s">
        <v>134</v>
      </c>
      <c r="B1" s="254"/>
      <c r="C1" s="254"/>
      <c r="D1" s="254"/>
      <c r="E1" s="254"/>
      <c r="F1" s="254"/>
      <c r="G1" s="54"/>
      <c r="H1" s="54"/>
      <c r="I1" s="54"/>
      <c r="J1" s="54"/>
    </row>
    <row r="2" spans="1:10" ht="18" customHeight="1" x14ac:dyDescent="0.25">
      <c r="A2" s="2"/>
      <c r="B2" s="2"/>
      <c r="C2" s="2"/>
      <c r="D2" s="2"/>
      <c r="E2" s="2"/>
      <c r="F2" s="2"/>
    </row>
    <row r="3" spans="1:10" ht="15.75" customHeight="1" x14ac:dyDescent="0.25">
      <c r="A3" s="254" t="s">
        <v>25</v>
      </c>
      <c r="B3" s="254"/>
      <c r="C3" s="254"/>
      <c r="D3" s="254"/>
      <c r="E3" s="254"/>
      <c r="F3" s="254"/>
    </row>
    <row r="4" spans="1:10" ht="18" x14ac:dyDescent="0.25">
      <c r="C4" s="2"/>
      <c r="D4" s="2"/>
      <c r="E4" s="3"/>
      <c r="F4" s="3"/>
    </row>
    <row r="5" spans="1:10" ht="15.75" x14ac:dyDescent="0.25">
      <c r="A5" s="254" t="s">
        <v>7</v>
      </c>
      <c r="B5" s="254"/>
      <c r="C5" s="254"/>
      <c r="D5" s="254"/>
      <c r="E5" s="254"/>
      <c r="F5" s="254"/>
    </row>
    <row r="6" spans="1:10" ht="18" x14ac:dyDescent="0.25">
      <c r="A6" s="2"/>
      <c r="B6" s="2"/>
      <c r="C6" s="2"/>
      <c r="D6" s="2"/>
      <c r="E6" s="3"/>
      <c r="F6" s="3"/>
    </row>
    <row r="7" spans="1:10" ht="15.75" customHeight="1" x14ac:dyDescent="0.25">
      <c r="A7" s="254" t="s">
        <v>52</v>
      </c>
      <c r="B7" s="254"/>
      <c r="C7" s="254"/>
      <c r="D7" s="254"/>
      <c r="E7" s="254"/>
      <c r="F7" s="254"/>
    </row>
    <row r="8" spans="1:10" ht="18" x14ac:dyDescent="0.25">
      <c r="A8" s="2"/>
      <c r="B8" s="2"/>
      <c r="C8" s="2"/>
      <c r="D8" s="2"/>
      <c r="E8" s="3"/>
      <c r="F8" s="3"/>
    </row>
    <row r="9" spans="1:10" ht="25.5" x14ac:dyDescent="0.25">
      <c r="A9" s="13" t="s">
        <v>53</v>
      </c>
      <c r="B9" s="82" t="s">
        <v>70</v>
      </c>
      <c r="C9" s="83" t="s">
        <v>71</v>
      </c>
      <c r="D9" s="83" t="s">
        <v>72</v>
      </c>
      <c r="E9" s="83" t="s">
        <v>73</v>
      </c>
      <c r="F9" s="83" t="s">
        <v>74</v>
      </c>
    </row>
    <row r="10" spans="1:10" x14ac:dyDescent="0.25">
      <c r="A10" s="43" t="s">
        <v>0</v>
      </c>
      <c r="B10" s="162">
        <f t="shared" ref="B10:C10" si="0">SUM(B11+B13+B17+B21+B15)</f>
        <v>581669</v>
      </c>
      <c r="C10" s="162">
        <f t="shared" si="0"/>
        <v>606470</v>
      </c>
      <c r="D10" s="162">
        <f>SUM(D11+D13+D17+D21+D15)</f>
        <v>640000</v>
      </c>
      <c r="E10" s="162">
        <f t="shared" ref="E10:F10" si="1">SUM(E11+E13+E17+E21+E15)</f>
        <v>660000</v>
      </c>
      <c r="F10" s="162">
        <f t="shared" si="1"/>
        <v>665000</v>
      </c>
    </row>
    <row r="11" spans="1:10" x14ac:dyDescent="0.25">
      <c r="A11" s="14" t="s">
        <v>54</v>
      </c>
      <c r="B11" s="143">
        <f>B12</f>
        <v>402303</v>
      </c>
      <c r="C11" s="163">
        <f>C12</f>
        <v>456110</v>
      </c>
      <c r="D11" s="163">
        <f t="shared" ref="D11:F11" si="2">D12</f>
        <v>487500</v>
      </c>
      <c r="E11" s="163">
        <f t="shared" si="2"/>
        <v>492500</v>
      </c>
      <c r="F11" s="163">
        <f t="shared" si="2"/>
        <v>495500</v>
      </c>
    </row>
    <row r="12" spans="1:10" x14ac:dyDescent="0.25">
      <c r="A12" s="8" t="s">
        <v>62</v>
      </c>
      <c r="B12" s="164">
        <v>402303</v>
      </c>
      <c r="C12" s="164">
        <v>456110</v>
      </c>
      <c r="D12" s="164">
        <v>487500</v>
      </c>
      <c r="E12" s="164">
        <v>492500</v>
      </c>
      <c r="F12" s="164">
        <v>495500</v>
      </c>
    </row>
    <row r="13" spans="1:10" ht="25.5" x14ac:dyDescent="0.25">
      <c r="A13" s="6" t="s">
        <v>55</v>
      </c>
      <c r="B13" s="143">
        <f>B14</f>
        <v>73638</v>
      </c>
      <c r="C13" s="136">
        <f>C14</f>
        <v>63000</v>
      </c>
      <c r="D13" s="136">
        <f t="shared" ref="D13:F13" si="3">D14</f>
        <v>65500</v>
      </c>
      <c r="E13" s="136">
        <f t="shared" si="3"/>
        <v>80500</v>
      </c>
      <c r="F13" s="136">
        <f t="shared" si="3"/>
        <v>82500</v>
      </c>
    </row>
    <row r="14" spans="1:10" ht="25.5" x14ac:dyDescent="0.25">
      <c r="A14" s="11" t="s">
        <v>63</v>
      </c>
      <c r="B14" s="165">
        <v>73638</v>
      </c>
      <c r="C14" s="165">
        <v>63000</v>
      </c>
      <c r="D14" s="165">
        <v>65500</v>
      </c>
      <c r="E14" s="165">
        <v>80500</v>
      </c>
      <c r="F14" s="165">
        <v>82500</v>
      </c>
      <c r="H14" s="160"/>
    </row>
    <row r="15" spans="1:10" x14ac:dyDescent="0.25">
      <c r="A15" s="14" t="s">
        <v>58</v>
      </c>
      <c r="B15" s="143">
        <f>B16</f>
        <v>34005</v>
      </c>
      <c r="C15" s="136">
        <f>C16</f>
        <v>32000</v>
      </c>
      <c r="D15" s="136">
        <f t="shared" ref="D15:F15" si="4">D16</f>
        <v>33500</v>
      </c>
      <c r="E15" s="136">
        <f t="shared" si="4"/>
        <v>33500</v>
      </c>
      <c r="F15" s="136">
        <f t="shared" si="4"/>
        <v>33500</v>
      </c>
      <c r="H15" s="160"/>
    </row>
    <row r="16" spans="1:10" x14ac:dyDescent="0.25">
      <c r="A16" s="8" t="s">
        <v>60</v>
      </c>
      <c r="B16" s="164">
        <v>34005</v>
      </c>
      <c r="C16" s="164">
        <v>32000</v>
      </c>
      <c r="D16" s="164">
        <v>33500</v>
      </c>
      <c r="E16" s="164">
        <v>33500</v>
      </c>
      <c r="F16" s="164">
        <v>33500</v>
      </c>
    </row>
    <row r="17" spans="1:9" x14ac:dyDescent="0.25">
      <c r="A17" s="43" t="s">
        <v>56</v>
      </c>
      <c r="B17" s="162">
        <f>B18+B19+B20</f>
        <v>71723</v>
      </c>
      <c r="C17" s="162">
        <f t="shared" ref="C17:F17" si="5">C18+C19+C20</f>
        <v>55360</v>
      </c>
      <c r="D17" s="162">
        <f t="shared" si="5"/>
        <v>53500</v>
      </c>
      <c r="E17" s="162">
        <f t="shared" si="5"/>
        <v>53500</v>
      </c>
      <c r="F17" s="162">
        <f t="shared" si="5"/>
        <v>53500</v>
      </c>
    </row>
    <row r="18" spans="1:9" ht="25.5" x14ac:dyDescent="0.25">
      <c r="A18" s="11" t="s">
        <v>100</v>
      </c>
      <c r="B18" s="165">
        <v>69523</v>
      </c>
      <c r="C18" s="165">
        <v>49360</v>
      </c>
      <c r="D18" s="165">
        <v>47500</v>
      </c>
      <c r="E18" s="165">
        <v>47500</v>
      </c>
      <c r="F18" s="165">
        <v>47500</v>
      </c>
      <c r="H18" s="160"/>
    </row>
    <row r="19" spans="1:9" ht="26.25" x14ac:dyDescent="0.25">
      <c r="A19" s="112" t="s">
        <v>66</v>
      </c>
      <c r="B19" s="166">
        <v>2200</v>
      </c>
      <c r="C19" s="166">
        <v>6000</v>
      </c>
      <c r="D19" s="166">
        <v>6000</v>
      </c>
      <c r="E19" s="166">
        <v>6000</v>
      </c>
      <c r="F19" s="166">
        <v>6000</v>
      </c>
    </row>
    <row r="20" spans="1:9" ht="32.25" customHeight="1" x14ac:dyDescent="0.25">
      <c r="A20" s="112" t="s">
        <v>121</v>
      </c>
      <c r="B20" s="166">
        <f>'POSEBNI DIO'!E43</f>
        <v>0</v>
      </c>
      <c r="C20" s="166">
        <f>'POSEBNI DIO'!F43</f>
        <v>0</v>
      </c>
      <c r="D20" s="166">
        <v>0</v>
      </c>
      <c r="E20" s="166">
        <v>0</v>
      </c>
      <c r="F20" s="166">
        <v>0</v>
      </c>
      <c r="H20" s="160"/>
    </row>
    <row r="21" spans="1:9" ht="39" x14ac:dyDescent="0.25">
      <c r="A21" s="131" t="s">
        <v>117</v>
      </c>
      <c r="B21" s="167">
        <f>B22</f>
        <v>0</v>
      </c>
      <c r="C21" s="167">
        <f t="shared" ref="C21:F21" si="6">C22</f>
        <v>0</v>
      </c>
      <c r="D21" s="167">
        <f t="shared" si="6"/>
        <v>0</v>
      </c>
      <c r="E21" s="167">
        <f t="shared" si="6"/>
        <v>0</v>
      </c>
      <c r="F21" s="167">
        <f t="shared" si="6"/>
        <v>0</v>
      </c>
    </row>
    <row r="22" spans="1:9" ht="26.25" x14ac:dyDescent="0.25">
      <c r="A22" s="112" t="s">
        <v>116</v>
      </c>
      <c r="B22" s="166">
        <f>'POSEBNI DIO'!E46</f>
        <v>0</v>
      </c>
      <c r="C22" s="166">
        <f>'POSEBNI DIO'!F46</f>
        <v>0</v>
      </c>
      <c r="D22" s="166"/>
      <c r="E22" s="166">
        <f>'POSEBNI DIO'!H46</f>
        <v>0</v>
      </c>
      <c r="F22" s="166">
        <f>'POSEBNI DIO'!I46</f>
        <v>0</v>
      </c>
    </row>
    <row r="23" spans="1:9" x14ac:dyDescent="0.25">
      <c r="A23" s="102"/>
      <c r="B23" s="103"/>
      <c r="C23" s="104"/>
      <c r="D23" s="105"/>
      <c r="E23" s="106"/>
      <c r="F23" s="106"/>
    </row>
    <row r="24" spans="1:9" ht="19.5" customHeight="1" x14ac:dyDescent="0.25">
      <c r="A24" s="107"/>
      <c r="B24" s="259" t="s">
        <v>101</v>
      </c>
      <c r="C24" s="259"/>
      <c r="D24" s="259"/>
      <c r="E24" s="259"/>
      <c r="F24" s="108"/>
      <c r="I24" s="160"/>
    </row>
    <row r="25" spans="1:9" x14ac:dyDescent="0.25">
      <c r="A25" s="107"/>
      <c r="B25" s="109"/>
      <c r="C25" s="104"/>
      <c r="D25" s="104"/>
      <c r="E25" s="108"/>
      <c r="F25" s="108"/>
    </row>
    <row r="26" spans="1:9" ht="25.5" x14ac:dyDescent="0.25">
      <c r="A26" s="13" t="s">
        <v>53</v>
      </c>
      <c r="B26" s="82" t="s">
        <v>70</v>
      </c>
      <c r="C26" s="83" t="s">
        <v>71</v>
      </c>
      <c r="D26" s="83" t="s">
        <v>72</v>
      </c>
      <c r="E26" s="83" t="s">
        <v>73</v>
      </c>
      <c r="F26" s="83" t="s">
        <v>74</v>
      </c>
    </row>
    <row r="27" spans="1:9" x14ac:dyDescent="0.25">
      <c r="A27" s="110" t="s">
        <v>99</v>
      </c>
      <c r="B27" s="168">
        <v>58233</v>
      </c>
      <c r="C27" s="168">
        <f t="shared" ref="C27:F27" si="7">C28+C29+C30</f>
        <v>26550</v>
      </c>
      <c r="D27" s="168">
        <f t="shared" si="7"/>
        <v>50000</v>
      </c>
      <c r="E27" s="168">
        <f t="shared" si="7"/>
        <v>0</v>
      </c>
      <c r="F27" s="168">
        <f t="shared" si="7"/>
        <v>0</v>
      </c>
    </row>
    <row r="28" spans="1:9" ht="29.25" x14ac:dyDescent="0.25">
      <c r="A28" s="188" t="s">
        <v>123</v>
      </c>
      <c r="B28" s="189"/>
      <c r="C28" s="189">
        <v>0</v>
      </c>
      <c r="D28" s="189">
        <v>0</v>
      </c>
      <c r="E28" s="189">
        <v>0</v>
      </c>
      <c r="F28" s="189">
        <v>0</v>
      </c>
    </row>
    <row r="29" spans="1:9" ht="43.5" x14ac:dyDescent="0.25">
      <c r="A29" s="111" t="s">
        <v>113</v>
      </c>
      <c r="B29" s="169"/>
      <c r="C29" s="169">
        <v>26550</v>
      </c>
      <c r="D29" s="169">
        <v>50000</v>
      </c>
      <c r="E29" s="169">
        <f>'POSEBNI DIO'!H25</f>
        <v>0</v>
      </c>
      <c r="F29" s="169">
        <f>'POSEBNI DIO'!I25</f>
        <v>0</v>
      </c>
    </row>
    <row r="30" spans="1:9" ht="43.5" x14ac:dyDescent="0.25">
      <c r="A30" s="111" t="s">
        <v>118</v>
      </c>
      <c r="B30" s="169"/>
      <c r="C30" s="169"/>
      <c r="D30" s="169">
        <f>'POSEBNI DIO'!G37</f>
        <v>0</v>
      </c>
      <c r="E30" s="169">
        <f>'POSEBNI DIO'!H37</f>
        <v>0</v>
      </c>
      <c r="F30" s="169">
        <f>'POSEBNI DIO'!I37</f>
        <v>0</v>
      </c>
    </row>
    <row r="31" spans="1:9" x14ac:dyDescent="0.25">
      <c r="C31" s="46"/>
    </row>
    <row r="32" spans="1:9" ht="15.75" customHeight="1" x14ac:dyDescent="0.25">
      <c r="A32" s="254" t="s">
        <v>57</v>
      </c>
      <c r="B32" s="254"/>
      <c r="C32" s="254"/>
      <c r="D32" s="254"/>
      <c r="E32" s="254"/>
      <c r="F32" s="254"/>
      <c r="H32" s="160"/>
    </row>
    <row r="33" spans="1:6" ht="18" x14ac:dyDescent="0.25">
      <c r="A33" s="2"/>
      <c r="B33" s="2"/>
      <c r="C33" s="2"/>
      <c r="D33" s="2"/>
      <c r="E33" s="3"/>
      <c r="F33" s="3"/>
    </row>
    <row r="34" spans="1:6" ht="25.5" x14ac:dyDescent="0.25">
      <c r="A34" s="13" t="s">
        <v>53</v>
      </c>
      <c r="B34" s="82" t="s">
        <v>70</v>
      </c>
      <c r="C34" s="83" t="s">
        <v>71</v>
      </c>
      <c r="D34" s="83" t="s">
        <v>72</v>
      </c>
      <c r="E34" s="83" t="s">
        <v>73</v>
      </c>
      <c r="F34" s="83" t="s">
        <v>74</v>
      </c>
    </row>
    <row r="35" spans="1:6" x14ac:dyDescent="0.25">
      <c r="A35" s="43" t="s">
        <v>1</v>
      </c>
      <c r="B35" s="162">
        <f t="shared" ref="B35:C35" si="8">SUM(B36+B38+B43+B48+B41)</f>
        <v>533760</v>
      </c>
      <c r="C35" s="162">
        <f t="shared" si="8"/>
        <v>633020</v>
      </c>
      <c r="D35" s="162">
        <f>SUM(D36+D38+D43+D48+D41)</f>
        <v>690000</v>
      </c>
      <c r="E35" s="162">
        <f t="shared" ref="E35:F35" si="9">SUM(E36+E38+E43+E48+E41)</f>
        <v>660000</v>
      </c>
      <c r="F35" s="162">
        <f t="shared" si="9"/>
        <v>665000</v>
      </c>
    </row>
    <row r="36" spans="1:6" x14ac:dyDescent="0.25">
      <c r="A36" s="14" t="s">
        <v>54</v>
      </c>
      <c r="B36" s="143">
        <f>B37</f>
        <v>396357</v>
      </c>
      <c r="C36" s="136">
        <f>C37</f>
        <v>456110</v>
      </c>
      <c r="D36" s="136">
        <f>D37</f>
        <v>487500</v>
      </c>
      <c r="E36" s="136">
        <f>E37</f>
        <v>492500</v>
      </c>
      <c r="F36" s="136">
        <f>F37</f>
        <v>495500</v>
      </c>
    </row>
    <row r="37" spans="1:6" x14ac:dyDescent="0.25">
      <c r="A37" s="8" t="s">
        <v>62</v>
      </c>
      <c r="B37" s="164">
        <v>396357</v>
      </c>
      <c r="C37" s="164">
        <v>456110</v>
      </c>
      <c r="D37" s="164">
        <v>487500</v>
      </c>
      <c r="E37" s="164">
        <v>492500</v>
      </c>
      <c r="F37" s="164">
        <v>495500</v>
      </c>
    </row>
    <row r="38" spans="1:6" ht="25.5" x14ac:dyDescent="0.25">
      <c r="A38" s="44" t="s">
        <v>55</v>
      </c>
      <c r="B38" s="140">
        <f>B39+B40</f>
        <v>35229</v>
      </c>
      <c r="C38" s="140">
        <f>C39+C40</f>
        <v>84230</v>
      </c>
      <c r="D38" s="140">
        <f t="shared" ref="D38:F38" si="10">D39+D40</f>
        <v>115500</v>
      </c>
      <c r="E38" s="140">
        <f t="shared" si="10"/>
        <v>80500</v>
      </c>
      <c r="F38" s="140">
        <f t="shared" si="10"/>
        <v>82500</v>
      </c>
    </row>
    <row r="39" spans="1:6" ht="25.5" x14ac:dyDescent="0.25">
      <c r="A39" s="11" t="s">
        <v>61</v>
      </c>
      <c r="B39" s="165">
        <v>35229</v>
      </c>
      <c r="C39" s="165">
        <v>57680</v>
      </c>
      <c r="D39" s="165">
        <v>65500</v>
      </c>
      <c r="E39" s="165">
        <v>80500</v>
      </c>
      <c r="F39" s="165">
        <v>82500</v>
      </c>
    </row>
    <row r="40" spans="1:6" ht="25.5" x14ac:dyDescent="0.25">
      <c r="A40" s="11" t="s">
        <v>113</v>
      </c>
      <c r="B40" s="165"/>
      <c r="C40" s="165">
        <v>26550</v>
      </c>
      <c r="D40" s="165">
        <v>50000</v>
      </c>
      <c r="E40" s="165">
        <f>'POSEBNI DIO'!H25</f>
        <v>0</v>
      </c>
      <c r="F40" s="165">
        <f>'POSEBNI DIO'!I25</f>
        <v>0</v>
      </c>
    </row>
    <row r="41" spans="1:6" x14ac:dyDescent="0.25">
      <c r="A41" s="14" t="s">
        <v>58</v>
      </c>
      <c r="B41" s="143">
        <f>B42</f>
        <v>30450</v>
      </c>
      <c r="C41" s="136">
        <f>C42</f>
        <v>37320</v>
      </c>
      <c r="D41" s="136">
        <f>D42</f>
        <v>33500</v>
      </c>
      <c r="E41" s="136">
        <f>E42</f>
        <v>33500</v>
      </c>
      <c r="F41" s="136">
        <f>F42</f>
        <v>33500</v>
      </c>
    </row>
    <row r="42" spans="1:6" x14ac:dyDescent="0.25">
      <c r="A42" s="8" t="s">
        <v>60</v>
      </c>
      <c r="B42" s="164">
        <v>30450</v>
      </c>
      <c r="C42" s="164">
        <v>37320</v>
      </c>
      <c r="D42" s="164">
        <v>33500</v>
      </c>
      <c r="E42" s="164">
        <v>33500</v>
      </c>
      <c r="F42" s="164">
        <v>33500</v>
      </c>
    </row>
    <row r="43" spans="1:6" x14ac:dyDescent="0.25">
      <c r="A43" s="43" t="s">
        <v>56</v>
      </c>
      <c r="B43" s="162">
        <f t="shared" ref="B43:C43" si="11">B44+B45+B47+B46</f>
        <v>71724</v>
      </c>
      <c r="C43" s="162">
        <f t="shared" si="11"/>
        <v>55360</v>
      </c>
      <c r="D43" s="162">
        <f>D44+D45+D47+D46</f>
        <v>53500</v>
      </c>
      <c r="E43" s="162">
        <f t="shared" ref="E43:F43" si="12">E44+E45+E47+E46</f>
        <v>53500</v>
      </c>
      <c r="F43" s="162">
        <f t="shared" si="12"/>
        <v>53500</v>
      </c>
    </row>
    <row r="44" spans="1:6" ht="25.5" x14ac:dyDescent="0.25">
      <c r="A44" s="11" t="s">
        <v>59</v>
      </c>
      <c r="B44" s="165">
        <v>69524</v>
      </c>
      <c r="C44" s="165">
        <v>49360</v>
      </c>
      <c r="D44" s="165">
        <v>47500</v>
      </c>
      <c r="E44" s="165">
        <v>47500</v>
      </c>
      <c r="F44" s="165">
        <v>47500</v>
      </c>
    </row>
    <row r="45" spans="1:6" ht="26.25" x14ac:dyDescent="0.25">
      <c r="A45" s="112" t="s">
        <v>66</v>
      </c>
      <c r="B45" s="170">
        <v>2200</v>
      </c>
      <c r="C45" s="170">
        <v>6000</v>
      </c>
      <c r="D45" s="170">
        <v>6000</v>
      </c>
      <c r="E45" s="170">
        <v>6000</v>
      </c>
      <c r="F45" s="170">
        <v>6000</v>
      </c>
    </row>
    <row r="46" spans="1:6" ht="26.25" x14ac:dyDescent="0.25">
      <c r="A46" s="112" t="s">
        <v>122</v>
      </c>
      <c r="B46" s="170">
        <f>'POSEBNI DIO'!E43</f>
        <v>0</v>
      </c>
      <c r="C46" s="170">
        <f>'POSEBNI DIO'!F43</f>
        <v>0</v>
      </c>
      <c r="D46" s="170">
        <v>0</v>
      </c>
      <c r="E46" s="170">
        <v>0</v>
      </c>
      <c r="F46" s="170">
        <v>0</v>
      </c>
    </row>
    <row r="47" spans="1:6" ht="45" customHeight="1" x14ac:dyDescent="0.25">
      <c r="A47" s="112" t="s">
        <v>118</v>
      </c>
      <c r="B47" s="171">
        <f>'POSEBNI DIO'!E37</f>
        <v>0</v>
      </c>
      <c r="C47" s="171">
        <v>0</v>
      </c>
      <c r="D47" s="171">
        <f>'POSEBNI DIO'!G37</f>
        <v>0</v>
      </c>
      <c r="E47" s="171">
        <f>'POSEBNI DIO'!H37</f>
        <v>0</v>
      </c>
      <c r="F47" s="171">
        <f>'POSEBNI DIO'!I37</f>
        <v>0</v>
      </c>
    </row>
    <row r="48" spans="1:6" ht="39" x14ac:dyDescent="0.25">
      <c r="A48" s="131" t="s">
        <v>117</v>
      </c>
      <c r="B48" s="172">
        <f>B49</f>
        <v>0</v>
      </c>
      <c r="C48" s="172">
        <f t="shared" ref="C48:F48" si="13">C49</f>
        <v>0</v>
      </c>
      <c r="D48" s="172">
        <f t="shared" si="13"/>
        <v>0</v>
      </c>
      <c r="E48" s="172">
        <f t="shared" si="13"/>
        <v>0</v>
      </c>
      <c r="F48" s="172">
        <f t="shared" si="13"/>
        <v>0</v>
      </c>
    </row>
    <row r="49" spans="1:6" ht="26.25" x14ac:dyDescent="0.25">
      <c r="A49" s="112" t="s">
        <v>116</v>
      </c>
      <c r="B49" s="171">
        <f>'POSEBNI DIO'!E46</f>
        <v>0</v>
      </c>
      <c r="C49" s="171">
        <f>'POSEBNI DIO'!F46</f>
        <v>0</v>
      </c>
      <c r="D49" s="171">
        <v>0</v>
      </c>
      <c r="E49" s="171">
        <f>'POSEBNI DIO'!H46</f>
        <v>0</v>
      </c>
      <c r="F49" s="171">
        <f>'POSEBNI DIO'!I46</f>
        <v>0</v>
      </c>
    </row>
    <row r="51" spans="1:6" x14ac:dyDescent="0.25">
      <c r="B51" s="160"/>
    </row>
  </sheetData>
  <mergeCells count="6">
    <mergeCell ref="A3:F3"/>
    <mergeCell ref="A5:F5"/>
    <mergeCell ref="A7:F7"/>
    <mergeCell ref="A32:F32"/>
    <mergeCell ref="A1:F1"/>
    <mergeCell ref="B24:E24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Normal="100" workbookViewId="0">
      <selection activeCell="F12" sqref="F12"/>
    </sheetView>
  </sheetViews>
  <sheetFormatPr defaultRowHeight="15" x14ac:dyDescent="0.25"/>
  <cols>
    <col min="1" max="1" width="37.7109375" customWidth="1"/>
    <col min="2" max="2" width="22.42578125" customWidth="1"/>
    <col min="3" max="6" width="25.28515625" customWidth="1"/>
  </cols>
  <sheetData>
    <row r="1" spans="1:10" ht="42" customHeight="1" x14ac:dyDescent="0.25">
      <c r="A1" s="254" t="s">
        <v>133</v>
      </c>
      <c r="B1" s="254"/>
      <c r="C1" s="254"/>
      <c r="D1" s="254"/>
      <c r="E1" s="254"/>
      <c r="F1" s="254"/>
      <c r="G1" s="54"/>
      <c r="H1" s="54"/>
      <c r="I1" s="54"/>
      <c r="J1" s="54"/>
    </row>
    <row r="2" spans="1:10" ht="18" customHeight="1" x14ac:dyDescent="0.25">
      <c r="A2" s="2"/>
      <c r="B2" s="2"/>
      <c r="C2" s="2"/>
      <c r="D2" s="2"/>
      <c r="E2" s="2"/>
      <c r="F2" s="2"/>
    </row>
    <row r="3" spans="1:10" ht="15.75" x14ac:dyDescent="0.25">
      <c r="A3" s="254" t="s">
        <v>25</v>
      </c>
      <c r="B3" s="254"/>
      <c r="C3" s="254"/>
      <c r="D3" s="254"/>
      <c r="E3" s="256"/>
      <c r="F3" s="256"/>
    </row>
    <row r="4" spans="1:10" ht="18" x14ac:dyDescent="0.25">
      <c r="A4" s="2"/>
      <c r="B4" s="2"/>
      <c r="C4" s="2"/>
      <c r="D4" s="2"/>
      <c r="E4" s="3"/>
      <c r="F4" s="3"/>
    </row>
    <row r="5" spans="1:10" ht="18" customHeight="1" x14ac:dyDescent="0.25">
      <c r="A5" s="254" t="s">
        <v>7</v>
      </c>
      <c r="B5" s="254"/>
      <c r="C5" s="236"/>
      <c r="D5" s="236"/>
      <c r="E5" s="236"/>
      <c r="F5" s="236"/>
    </row>
    <row r="6" spans="1:10" ht="18" x14ac:dyDescent="0.25">
      <c r="A6" s="2"/>
      <c r="B6" s="2"/>
      <c r="C6" s="2"/>
      <c r="D6" s="2"/>
      <c r="E6" s="3"/>
      <c r="F6" s="3"/>
    </row>
    <row r="7" spans="1:10" ht="15.75" x14ac:dyDescent="0.25">
      <c r="A7" s="254" t="s">
        <v>18</v>
      </c>
      <c r="B7" s="254"/>
      <c r="C7" s="255"/>
      <c r="D7" s="255"/>
      <c r="E7" s="255"/>
      <c r="F7" s="255"/>
    </row>
    <row r="8" spans="1:10" ht="18" x14ac:dyDescent="0.25">
      <c r="A8" s="2"/>
      <c r="B8" s="2"/>
      <c r="C8" s="2"/>
      <c r="D8" s="2"/>
      <c r="E8" s="3"/>
      <c r="F8" s="3"/>
    </row>
    <row r="9" spans="1:10" ht="25.5" x14ac:dyDescent="0.25">
      <c r="A9" s="13" t="s">
        <v>19</v>
      </c>
      <c r="B9" s="82" t="s">
        <v>70</v>
      </c>
      <c r="C9" s="83" t="s">
        <v>71</v>
      </c>
      <c r="D9" s="83" t="s">
        <v>72</v>
      </c>
      <c r="E9" s="83" t="s">
        <v>73</v>
      </c>
      <c r="F9" s="83" t="s">
        <v>74</v>
      </c>
    </row>
    <row r="10" spans="1:10" ht="15.75" customHeight="1" x14ac:dyDescent="0.25">
      <c r="A10" s="6" t="s">
        <v>20</v>
      </c>
      <c r="B10" s="141">
        <f>B11</f>
        <v>533760</v>
      </c>
      <c r="C10" s="138">
        <f>C11</f>
        <v>633020</v>
      </c>
      <c r="D10" s="138">
        <f t="shared" ref="D10:F10" si="0">D11</f>
        <v>690000</v>
      </c>
      <c r="E10" s="138">
        <f t="shared" si="0"/>
        <v>660000</v>
      </c>
      <c r="F10" s="138">
        <f t="shared" si="0"/>
        <v>665000</v>
      </c>
    </row>
    <row r="11" spans="1:10" ht="15.75" customHeight="1" x14ac:dyDescent="0.25">
      <c r="A11" s="6" t="s">
        <v>49</v>
      </c>
      <c r="B11" s="161">
        <v>533760</v>
      </c>
      <c r="C11" s="161">
        <v>633020</v>
      </c>
      <c r="D11" s="161">
        <v>690000</v>
      </c>
      <c r="E11" s="161">
        <v>660000</v>
      </c>
      <c r="F11" s="161">
        <v>665000</v>
      </c>
    </row>
    <row r="15" spans="1:10" x14ac:dyDescent="0.25">
      <c r="D15" s="161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Normal="100"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254" t="s">
        <v>132</v>
      </c>
      <c r="B1" s="254"/>
      <c r="C1" s="254"/>
      <c r="D1" s="254"/>
      <c r="E1" s="254"/>
      <c r="F1" s="254"/>
      <c r="G1" s="254"/>
      <c r="H1" s="254"/>
      <c r="I1" s="254"/>
      <c r="J1" s="54"/>
    </row>
    <row r="2" spans="1:10" ht="18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10" ht="15.75" x14ac:dyDescent="0.25">
      <c r="A3" s="254" t="s">
        <v>25</v>
      </c>
      <c r="B3" s="254"/>
      <c r="C3" s="254"/>
      <c r="D3" s="254"/>
      <c r="E3" s="254"/>
      <c r="F3" s="254"/>
      <c r="G3" s="254"/>
      <c r="H3" s="256"/>
      <c r="I3" s="256"/>
    </row>
    <row r="4" spans="1:10" ht="18" x14ac:dyDescent="0.25">
      <c r="A4" s="2"/>
      <c r="B4" s="2"/>
      <c r="C4" s="2"/>
      <c r="D4" s="2"/>
      <c r="E4" s="2"/>
      <c r="F4" s="2"/>
      <c r="G4" s="2"/>
      <c r="H4" s="3"/>
      <c r="I4" s="3"/>
    </row>
    <row r="5" spans="1:10" ht="18" customHeight="1" x14ac:dyDescent="0.25">
      <c r="A5" s="254" t="s">
        <v>21</v>
      </c>
      <c r="B5" s="236"/>
      <c r="C5" s="236"/>
      <c r="D5" s="236"/>
      <c r="E5" s="236"/>
      <c r="F5" s="236"/>
      <c r="G5" s="236"/>
      <c r="H5" s="236"/>
      <c r="I5" s="236"/>
    </row>
    <row r="6" spans="1:10" ht="18" x14ac:dyDescent="0.25">
      <c r="A6" s="2"/>
      <c r="B6" s="2"/>
      <c r="C6" s="2"/>
      <c r="D6" s="2"/>
      <c r="E6" s="2"/>
      <c r="F6" s="2"/>
      <c r="G6" s="2"/>
      <c r="H6" s="3"/>
      <c r="I6" s="3"/>
    </row>
    <row r="7" spans="1:10" ht="25.5" x14ac:dyDescent="0.25">
      <c r="A7" s="13" t="s">
        <v>8</v>
      </c>
      <c r="B7" s="12" t="s">
        <v>9</v>
      </c>
      <c r="C7" s="12" t="s">
        <v>10</v>
      </c>
      <c r="D7" s="12" t="s">
        <v>40</v>
      </c>
      <c r="E7" s="82" t="s">
        <v>70</v>
      </c>
      <c r="F7" s="83" t="s">
        <v>71</v>
      </c>
      <c r="G7" s="83" t="s">
        <v>72</v>
      </c>
      <c r="H7" s="83" t="s">
        <v>73</v>
      </c>
      <c r="I7" s="83" t="s">
        <v>74</v>
      </c>
    </row>
    <row r="8" spans="1:10" ht="25.5" x14ac:dyDescent="0.25">
      <c r="A8" s="6">
        <v>8</v>
      </c>
      <c r="B8" s="6"/>
      <c r="C8" s="6"/>
      <c r="D8" s="6" t="s">
        <v>22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</row>
    <row r="9" spans="1:10" x14ac:dyDescent="0.25">
      <c r="A9" s="6"/>
      <c r="B9" s="10">
        <v>84</v>
      </c>
      <c r="C9" s="10"/>
      <c r="D9" s="10" t="s">
        <v>29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0" ht="25.5" x14ac:dyDescent="0.25">
      <c r="A10" s="7"/>
      <c r="B10" s="7"/>
      <c r="C10" s="8">
        <v>81</v>
      </c>
      <c r="D10" s="11" t="s">
        <v>30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10" ht="25.5" x14ac:dyDescent="0.25">
      <c r="A11" s="9">
        <v>5</v>
      </c>
      <c r="B11" s="9"/>
      <c r="C11" s="9"/>
      <c r="D11" s="14" t="s">
        <v>23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</row>
    <row r="12" spans="1:10" ht="25.5" x14ac:dyDescent="0.25">
      <c r="A12" s="10"/>
      <c r="B12" s="10">
        <v>54</v>
      </c>
      <c r="C12" s="10"/>
      <c r="D12" s="15" t="s">
        <v>31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10" x14ac:dyDescent="0.25">
      <c r="A13" s="10"/>
      <c r="B13" s="10"/>
      <c r="C13" s="8">
        <v>11</v>
      </c>
      <c r="D13" s="8" t="s">
        <v>12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10" x14ac:dyDescent="0.25">
      <c r="A14" s="10"/>
      <c r="B14" s="10"/>
      <c r="C14" s="8">
        <v>31</v>
      </c>
      <c r="D14" s="8" t="s">
        <v>32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</sheetData>
  <mergeCells count="3">
    <mergeCell ref="A3:I3"/>
    <mergeCell ref="A5:I5"/>
    <mergeCell ref="A1:I1"/>
  </mergeCells>
  <pageMargins left="0.7" right="0.7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zoomScaleNormal="100"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35" t="s">
        <v>133</v>
      </c>
      <c r="B1" s="235"/>
      <c r="C1" s="235"/>
      <c r="D1" s="235"/>
      <c r="E1" s="235"/>
      <c r="F1" s="235"/>
    </row>
    <row r="2" spans="1:6" ht="18" customHeight="1" x14ac:dyDescent="0.25">
      <c r="A2" s="55"/>
      <c r="B2" s="55"/>
      <c r="C2" s="55"/>
      <c r="D2" s="55"/>
      <c r="E2" s="55"/>
      <c r="F2" s="55"/>
    </row>
    <row r="3" spans="1:6" ht="15.75" customHeight="1" x14ac:dyDescent="0.25">
      <c r="A3" s="235" t="s">
        <v>25</v>
      </c>
      <c r="B3" s="235"/>
      <c r="C3" s="235"/>
      <c r="D3" s="235"/>
      <c r="E3" s="235"/>
      <c r="F3" s="235"/>
    </row>
    <row r="4" spans="1:6" ht="18" x14ac:dyDescent="0.25">
      <c r="A4" s="55"/>
      <c r="B4" s="55"/>
      <c r="C4" s="55"/>
      <c r="D4" s="55"/>
      <c r="E4" s="56"/>
      <c r="F4" s="56"/>
    </row>
    <row r="5" spans="1:6" ht="18" customHeight="1" x14ac:dyDescent="0.25">
      <c r="A5" s="235" t="s">
        <v>87</v>
      </c>
      <c r="B5" s="235"/>
      <c r="C5" s="235"/>
      <c r="D5" s="235"/>
      <c r="E5" s="235"/>
      <c r="F5" s="235"/>
    </row>
    <row r="6" spans="1:6" ht="18" x14ac:dyDescent="0.25">
      <c r="A6" s="55"/>
      <c r="B6" s="55"/>
      <c r="C6" s="55"/>
      <c r="D6" s="55"/>
      <c r="E6" s="56"/>
      <c r="F6" s="23" t="s">
        <v>51</v>
      </c>
    </row>
    <row r="7" spans="1:6" ht="25.5" x14ac:dyDescent="0.25">
      <c r="A7" s="83" t="s">
        <v>53</v>
      </c>
      <c r="B7" s="82" t="s">
        <v>70</v>
      </c>
      <c r="C7" s="83" t="s">
        <v>71</v>
      </c>
      <c r="D7" s="83" t="s">
        <v>72</v>
      </c>
      <c r="E7" s="83" t="s">
        <v>73</v>
      </c>
      <c r="F7" s="83" t="s">
        <v>74</v>
      </c>
    </row>
    <row r="8" spans="1:6" x14ac:dyDescent="0.25">
      <c r="A8" s="84" t="s">
        <v>88</v>
      </c>
      <c r="B8" s="88">
        <f>B9</f>
        <v>0</v>
      </c>
      <c r="C8" s="89">
        <f>C9</f>
        <v>0</v>
      </c>
      <c r="D8" s="89">
        <f t="shared" ref="D8:F8" si="0">D9</f>
        <v>0</v>
      </c>
      <c r="E8" s="89">
        <f t="shared" si="0"/>
        <v>0</v>
      </c>
      <c r="F8" s="89">
        <f t="shared" si="0"/>
        <v>0</v>
      </c>
    </row>
    <row r="9" spans="1:6" ht="25.5" x14ac:dyDescent="0.25">
      <c r="A9" s="85" t="s">
        <v>89</v>
      </c>
      <c r="B9" s="86">
        <f>B10</f>
        <v>0</v>
      </c>
      <c r="C9" s="5">
        <f t="shared" ref="C9:F9" si="1">C10</f>
        <v>0</v>
      </c>
      <c r="D9" s="5">
        <f t="shared" si="1"/>
        <v>0</v>
      </c>
      <c r="E9" s="5">
        <f t="shared" si="1"/>
        <v>0</v>
      </c>
      <c r="F9" s="5">
        <f t="shared" si="1"/>
        <v>0</v>
      </c>
    </row>
    <row r="10" spans="1:6" ht="25.5" x14ac:dyDescent="0.25">
      <c r="A10" s="11" t="s">
        <v>90</v>
      </c>
      <c r="B10" s="86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11" t="s">
        <v>91</v>
      </c>
      <c r="B11" s="86"/>
      <c r="C11" s="5"/>
      <c r="D11" s="5"/>
      <c r="E11" s="5"/>
      <c r="F11" s="5"/>
    </row>
    <row r="12" spans="1:6" x14ac:dyDescent="0.25">
      <c r="A12" s="11"/>
      <c r="B12" s="86"/>
      <c r="C12" s="5"/>
      <c r="D12" s="5"/>
      <c r="E12" s="5"/>
      <c r="F12" s="5"/>
    </row>
    <row r="13" spans="1:6" x14ac:dyDescent="0.25">
      <c r="A13" s="84" t="s">
        <v>92</v>
      </c>
      <c r="B13" s="86">
        <f>B14+B16</f>
        <v>0</v>
      </c>
      <c r="C13" s="86">
        <f t="shared" ref="C13:F13" si="2">C14+C16</f>
        <v>0</v>
      </c>
      <c r="D13" s="86">
        <f t="shared" si="2"/>
        <v>0</v>
      </c>
      <c r="E13" s="86">
        <f t="shared" si="2"/>
        <v>0</v>
      </c>
      <c r="F13" s="86">
        <f t="shared" si="2"/>
        <v>0</v>
      </c>
    </row>
    <row r="14" spans="1:6" x14ac:dyDescent="0.25">
      <c r="A14" s="85" t="s">
        <v>54</v>
      </c>
      <c r="B14" s="86">
        <f>B15</f>
        <v>0</v>
      </c>
      <c r="C14" s="86">
        <f t="shared" ref="C14:F14" si="3">C15</f>
        <v>0</v>
      </c>
      <c r="D14" s="86">
        <f t="shared" si="3"/>
        <v>0</v>
      </c>
      <c r="E14" s="86">
        <f t="shared" si="3"/>
        <v>0</v>
      </c>
      <c r="F14" s="86">
        <f t="shared" si="3"/>
        <v>0</v>
      </c>
    </row>
    <row r="15" spans="1:6" x14ac:dyDescent="0.25">
      <c r="A15" s="8" t="s">
        <v>93</v>
      </c>
      <c r="B15" s="86">
        <v>0</v>
      </c>
      <c r="C15" s="5">
        <v>0</v>
      </c>
      <c r="D15" s="5">
        <v>0</v>
      </c>
      <c r="E15" s="5">
        <v>0</v>
      </c>
      <c r="F15" s="87">
        <v>0</v>
      </c>
    </row>
    <row r="16" spans="1:6" x14ac:dyDescent="0.25">
      <c r="A16" s="85" t="s">
        <v>58</v>
      </c>
      <c r="B16" s="86">
        <f>B17</f>
        <v>0</v>
      </c>
      <c r="C16" s="86">
        <f t="shared" ref="C16:F16" si="4">C17</f>
        <v>0</v>
      </c>
      <c r="D16" s="86">
        <f t="shared" si="4"/>
        <v>0</v>
      </c>
      <c r="E16" s="86">
        <f t="shared" si="4"/>
        <v>0</v>
      </c>
      <c r="F16" s="86">
        <f t="shared" si="4"/>
        <v>0</v>
      </c>
    </row>
    <row r="17" spans="1:6" x14ac:dyDescent="0.25">
      <c r="A17" s="8" t="s">
        <v>94</v>
      </c>
      <c r="B17" s="86">
        <v>0</v>
      </c>
      <c r="C17" s="5">
        <v>0</v>
      </c>
      <c r="D17" s="5">
        <v>0</v>
      </c>
      <c r="E17" s="5">
        <v>0</v>
      </c>
      <c r="F17" s="87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</vt:i4>
      </vt:variant>
    </vt:vector>
  </HeadingPairs>
  <TitlesOfParts>
    <vt:vector size="12" baseType="lpstr">
      <vt:lpstr>SAŽETAK</vt:lpstr>
      <vt:lpstr>List2</vt:lpstr>
      <vt:lpstr> Račun prihoda i rashoda</vt:lpstr>
      <vt:lpstr>PRIHODI I RASHODI PO IZVORIMA</vt:lpstr>
      <vt:lpstr>Rashodi prema funkcijskoj kl</vt:lpstr>
      <vt:lpstr>List3</vt:lpstr>
      <vt:lpstr>List4</vt:lpstr>
      <vt:lpstr>Račun financiranja</vt:lpstr>
      <vt:lpstr>Račun financiranja po izvorima</vt:lpstr>
      <vt:lpstr>List1</vt:lpstr>
      <vt:lpstr>POSEBNI DIO</vt:lpstr>
      <vt:lpstr>' Račun prihoda i rashoda'!Podrucje_ispisa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kdmin</cp:lastModifiedBy>
  <cp:lastPrinted>2024-09-27T14:13:29Z</cp:lastPrinted>
  <dcterms:created xsi:type="dcterms:W3CDTF">2022-08-12T12:51:27Z</dcterms:created>
  <dcterms:modified xsi:type="dcterms:W3CDTF">2024-09-27T15:43:30Z</dcterms:modified>
</cp:coreProperties>
</file>